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ric\NVJ\2020_2021\Excel-Spielpläne_Vorlagen\"/>
    </mc:Choice>
  </mc:AlternateContent>
  <xr:revisionPtr revIDLastSave="0" documentId="13_ncr:1_{47362D97-5ED9-4770-9177-3C5DCFC5611A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SL" sheetId="1" r:id="rId1"/>
    <sheet name="Tabelle" sheetId="2" r:id="rId2"/>
    <sheet name="Punkte" sheetId="3" r:id="rId3"/>
  </sheets>
  <definedNames>
    <definedName name="_xlnm.Print_Area" localSheetId="0">SL!$A$2:$AE$28</definedName>
    <definedName name="ligen">Punkte!$B$28:$B$30</definedName>
    <definedName name="vierer">Punkte!$C$14:$C$17</definedName>
  </definedNames>
  <calcPr calcId="181029" concurrentCalc="0"/>
</workbook>
</file>

<file path=xl/calcChain.xml><?xml version="1.0" encoding="utf-8"?>
<calcChain xmlns="http://schemas.openxmlformats.org/spreadsheetml/2006/main">
  <c r="AA16" i="1" l="1"/>
  <c r="AC16" i="1"/>
  <c r="AA14" i="1"/>
  <c r="AC14" i="1"/>
  <c r="AA19" i="1"/>
  <c r="AC19" i="1"/>
  <c r="AA15" i="1"/>
  <c r="AC15" i="1"/>
  <c r="AA17" i="1"/>
  <c r="AC17" i="1"/>
  <c r="AA18" i="1"/>
  <c r="AC18" i="1"/>
  <c r="AA20" i="1"/>
  <c r="P7" i="2"/>
  <c r="N7" i="2"/>
  <c r="P6" i="2"/>
  <c r="N6" i="2"/>
  <c r="P5" i="2"/>
  <c r="N5" i="2"/>
  <c r="P4" i="2"/>
  <c r="N4" i="2"/>
  <c r="Y19" i="1"/>
  <c r="Y17" i="1"/>
  <c r="Y15" i="1"/>
  <c r="J7" i="2"/>
  <c r="W19" i="1"/>
  <c r="W17" i="1"/>
  <c r="W15" i="1"/>
  <c r="L7" i="2"/>
  <c r="W18" i="1"/>
  <c r="W16" i="1"/>
  <c r="L6" i="2"/>
  <c r="Y18" i="1"/>
  <c r="Y16" i="1"/>
  <c r="J6" i="2"/>
  <c r="W14" i="1"/>
  <c r="L5" i="2"/>
  <c r="Y14" i="1"/>
  <c r="J5" i="2"/>
  <c r="L4" i="2"/>
  <c r="J4" i="2"/>
  <c r="H7" i="2"/>
  <c r="F7" i="2"/>
  <c r="H6" i="2"/>
  <c r="F6" i="2"/>
  <c r="H4" i="2"/>
  <c r="F4" i="2"/>
  <c r="H5" i="2"/>
  <c r="F5" i="2"/>
  <c r="R5" i="2"/>
  <c r="R4" i="2"/>
  <c r="R6" i="2"/>
  <c r="R7" i="2"/>
  <c r="U4" i="2"/>
  <c r="S4" i="2"/>
  <c r="S5" i="2"/>
  <c r="S6" i="2"/>
  <c r="S7" i="2"/>
  <c r="V4" i="2"/>
  <c r="T4" i="2"/>
  <c r="W4" i="2"/>
  <c r="U5" i="2"/>
  <c r="V5" i="2"/>
  <c r="T5" i="2"/>
  <c r="W5" i="2"/>
  <c r="U6" i="2"/>
  <c r="V6" i="2"/>
  <c r="T6" i="2"/>
  <c r="W6" i="2"/>
  <c r="U7" i="2"/>
  <c r="V7" i="2"/>
  <c r="T7" i="2"/>
  <c r="W7" i="2"/>
  <c r="B4" i="2"/>
  <c r="B5" i="2"/>
  <c r="E8" i="1"/>
  <c r="D4" i="2"/>
  <c r="B6" i="2"/>
  <c r="E10" i="1"/>
  <c r="D6" i="2"/>
  <c r="D24" i="1"/>
  <c r="H8" i="1"/>
  <c r="D14" i="3"/>
  <c r="C3" i="3"/>
  <c r="F3" i="3"/>
  <c r="E14" i="3"/>
  <c r="E9" i="1"/>
  <c r="D5" i="2"/>
  <c r="D25" i="1"/>
  <c r="H9" i="1"/>
  <c r="D15" i="3"/>
  <c r="B7" i="2"/>
  <c r="E11" i="1"/>
  <c r="D7" i="2"/>
  <c r="D26" i="1"/>
  <c r="H10" i="1"/>
  <c r="D16" i="3"/>
  <c r="D27" i="1"/>
  <c r="H11" i="1"/>
  <c r="D17" i="3"/>
  <c r="D20" i="3"/>
  <c r="G3" i="3"/>
  <c r="E15" i="3"/>
  <c r="F20" i="3"/>
  <c r="G24" i="1"/>
  <c r="D19" i="1"/>
  <c r="B19" i="1"/>
  <c r="D18" i="1"/>
  <c r="B18" i="1"/>
  <c r="E10" i="3"/>
  <c r="E11" i="3"/>
  <c r="D14" i="1"/>
  <c r="B14" i="1"/>
  <c r="E6" i="3"/>
  <c r="D3" i="3"/>
  <c r="F6" i="3"/>
  <c r="D15" i="1"/>
  <c r="B15" i="1"/>
  <c r="E7" i="3"/>
  <c r="D16" i="1"/>
  <c r="B16" i="1"/>
  <c r="E8" i="3"/>
  <c r="B17" i="1"/>
  <c r="D17" i="1"/>
  <c r="E9" i="3"/>
  <c r="F9" i="3"/>
  <c r="F10" i="3"/>
  <c r="E20" i="3"/>
  <c r="D23" i="3"/>
  <c r="F7" i="3"/>
  <c r="F8" i="3"/>
  <c r="F11" i="3"/>
  <c r="E23" i="3"/>
  <c r="H3" i="3"/>
  <c r="E16" i="3"/>
  <c r="I3" i="3"/>
  <c r="E17" i="3"/>
  <c r="F23" i="3"/>
  <c r="G23" i="3"/>
  <c r="D22" i="3"/>
  <c r="E22" i="3"/>
  <c r="F22" i="3"/>
  <c r="G22" i="3"/>
  <c r="D21" i="3"/>
  <c r="E21" i="3"/>
  <c r="F21" i="3"/>
  <c r="G21" i="3"/>
  <c r="G20" i="3"/>
  <c r="D11" i="3"/>
  <c r="D10" i="3"/>
  <c r="D9" i="3"/>
  <c r="D8" i="3"/>
  <c r="D7" i="3"/>
  <c r="D6" i="3"/>
  <c r="K3" i="3"/>
  <c r="J3" i="3"/>
  <c r="E3" i="3"/>
  <c r="S8" i="2"/>
  <c r="P8" i="2"/>
  <c r="N8" i="2"/>
  <c r="L8" i="2"/>
  <c r="J8" i="2"/>
  <c r="H8" i="2"/>
  <c r="F8" i="2"/>
  <c r="S27" i="1"/>
  <c r="Q27" i="1"/>
  <c r="N27" i="1"/>
  <c r="K27" i="1"/>
  <c r="I27" i="1"/>
  <c r="G27" i="1"/>
  <c r="S26" i="1"/>
  <c r="Q26" i="1"/>
  <c r="N26" i="1"/>
  <c r="K26" i="1"/>
  <c r="I26" i="1"/>
  <c r="G26" i="1"/>
  <c r="S25" i="1"/>
  <c r="Q25" i="1"/>
  <c r="N25" i="1"/>
  <c r="K25" i="1"/>
  <c r="I25" i="1"/>
  <c r="G25" i="1"/>
  <c r="S24" i="1"/>
  <c r="Q24" i="1"/>
  <c r="N24" i="1"/>
  <c r="K24" i="1"/>
  <c r="I24" i="1"/>
  <c r="O11" i="1"/>
  <c r="O10" i="1"/>
  <c r="O9" i="1"/>
  <c r="O8" i="1"/>
</calcChain>
</file>

<file path=xl/sharedStrings.xml><?xml version="1.0" encoding="utf-8"?>
<sst xmlns="http://schemas.openxmlformats.org/spreadsheetml/2006/main" count="172" uniqueCount="90">
  <si>
    <t>VL</t>
  </si>
  <si>
    <t>Austragungsort:</t>
  </si>
  <si>
    <t>Datum:</t>
  </si>
  <si>
    <t>Halle:</t>
  </si>
  <si>
    <t>Übern. Rangliste</t>
  </si>
  <si>
    <t>Pool</t>
  </si>
  <si>
    <t>Setzliste</t>
  </si>
  <si>
    <t>Tabelle</t>
  </si>
  <si>
    <t>Pkt.</t>
  </si>
  <si>
    <t>A(1)</t>
  </si>
  <si>
    <t>1.</t>
  </si>
  <si>
    <t>A(2)</t>
  </si>
  <si>
    <t>2.</t>
  </si>
  <si>
    <t>A(3)</t>
  </si>
  <si>
    <t>3.</t>
  </si>
  <si>
    <t>A(4)</t>
  </si>
  <si>
    <t>4.</t>
  </si>
  <si>
    <t>Feld 1</t>
  </si>
  <si>
    <t>Ergebnis</t>
  </si>
  <si>
    <t>Bälle</t>
  </si>
  <si>
    <t>Punkte</t>
  </si>
  <si>
    <t>SGR</t>
  </si>
  <si>
    <t>:</t>
  </si>
  <si>
    <t>A3</t>
  </si>
  <si>
    <t>A1</t>
  </si>
  <si>
    <t>A4</t>
  </si>
  <si>
    <t>A2</t>
  </si>
  <si>
    <t>Platzierung</t>
  </si>
  <si>
    <t>Mannschaft</t>
  </si>
  <si>
    <t>Sätze</t>
  </si>
  <si>
    <t>Platz</t>
  </si>
  <si>
    <t>Satzquot.</t>
  </si>
  <si>
    <t>Ballquot.</t>
  </si>
  <si>
    <t>Platz Punkte</t>
  </si>
  <si>
    <t>Platz Satzquote</t>
  </si>
  <si>
    <t>Platz Ballquote</t>
  </si>
  <si>
    <t>Platz-Zahl</t>
  </si>
  <si>
    <t>Reihenfolgenbestimmung gemäß BSO (rot markierte Kriterien werden berücksichtigt):</t>
  </si>
  <si>
    <t>a) die Anzahl der Punkte,</t>
  </si>
  <si>
    <t>b) die Anzahl gewonnener Spiele,</t>
  </si>
  <si>
    <t>c) der Satzquotient, indem die Anzahl gewonnener Sätze durch die Anzahl der verlorenen Sätze dividiert wird,</t>
  </si>
  <si>
    <t>d) der Ballpunktequotient, indem die Anzahl der gewonnenen Ballpunkte durch die Anzahl der verlorenen Ballpunkte dividiert wird,</t>
  </si>
  <si>
    <t>e) der direkte Vergleich zwischen beiden Mannschaften, wobei die Kriterien nach a) bis c) zur Berechnung der Rangfolge herangezogen werden</t>
  </si>
  <si>
    <t>VR</t>
  </si>
  <si>
    <t>ER</t>
  </si>
  <si>
    <t>Liga:</t>
  </si>
  <si>
    <t>Runde</t>
  </si>
  <si>
    <t>Spiel-Nr</t>
  </si>
  <si>
    <t>Sieger</t>
  </si>
  <si>
    <t>RL-Punkte</t>
  </si>
  <si>
    <t>Spiele</t>
  </si>
  <si>
    <t>Total</t>
  </si>
  <si>
    <t>Punkte pro Spiel</t>
  </si>
  <si>
    <t>Punkte für Platzierung</t>
  </si>
  <si>
    <t>LL</t>
  </si>
  <si>
    <t>BL</t>
  </si>
  <si>
    <t>1.0</t>
  </si>
  <si>
    <t>Initiale Version</t>
  </si>
  <si>
    <t>1.01</t>
  </si>
  <si>
    <t>-</t>
  </si>
  <si>
    <t>1.02</t>
  </si>
  <si>
    <t>1.03</t>
  </si>
  <si>
    <t>1.04</t>
  </si>
  <si>
    <t>1.1</t>
  </si>
  <si>
    <t>1.11</t>
  </si>
  <si>
    <t>1.12</t>
  </si>
  <si>
    <t>Makros entfernt</t>
  </si>
  <si>
    <t xml:space="preserve">- Fehler im 7er-Excel behoben
- Versionskennung auf jedem Blatt (aktuell: v1.01)
- optische Schönheitsverbesserungen in allen Spielplänenen
</t>
  </si>
  <si>
    <t>- neues Punkteschema
- die Sheets enthalten keine Funktionen mehr, die es nicht schon in Excel 2003 gibt
- alle Sheets arbeiten so, dass die Endrunden durch Eingabe der Zwischenrundenplätze automatisch ermittelt werden
- Kurzanleitung auf erstem Blatt</t>
  </si>
  <si>
    <t>- intern</t>
  </si>
  <si>
    <t xml:space="preserve">4er:
- Füllen Abschlusstabelle gemäß Angabe "Platz" (S24:S27)
5er:
- Füllen Abschlusstabelle gemäß Angabe "Platz" (S30:S34)
6er:
- FIX: Felder für Platzierung VR nun schreibbar
- FIX: falsche Übernahme nach Ergebnis ER in Tabelle behoben
- Automatische Ermittlung der Gegner Endrunde </t>
  </si>
  <si>
    <t>Version</t>
  </si>
  <si>
    <t>Datum</t>
  </si>
  <si>
    <t>Erklärung</t>
  </si>
  <si>
    <t>- bei der Ergebniseingabe werden die Punkte automatisch ermittelt
- die Tabelle (Zwischen- bzw. Endtabelle) wird automatisch ermittelt und sortiert dargestellt, sobald alle Ergebnisse eingegeben sind
- auf einem neuen Blatt ("Tabelle") sieht man die Tabelle "im Entstehen" bzw. Satz- und Ballquotient
- eine aktualisierte Kurzanleitung auf dem Blatt "SL"</t>
  </si>
  <si>
    <t>Spalte B in Blatt "Tabelle" geschützt</t>
  </si>
  <si>
    <t>Kurzanleitung:</t>
  </si>
  <si>
    <t>2. (Ausrichter) Spielergebnisse erfassen</t>
  </si>
  <si>
    <t>3. (automatisch) Sobald alle Ergebnisse erfasst sind, erscheint die Abschlusstabelle</t>
  </si>
  <si>
    <t>1.13</t>
  </si>
  <si>
    <t>- Ergebniseingabe auf fixes Format (Zahl, keine Nachkommastelle) gesetzt
- Kurzanleitung in mehrere Zeilen aufgeteilt</t>
  </si>
  <si>
    <t>Uhrzeit:</t>
  </si>
  <si>
    <t>Altersklasse:</t>
  </si>
  <si>
    <t>Satz 1</t>
  </si>
  <si>
    <t>Satz 2</t>
  </si>
  <si>
    <t>Satz 3</t>
  </si>
  <si>
    <t>Bälle gesamt</t>
  </si>
  <si>
    <t>Nr.</t>
  </si>
  <si>
    <t>1. (Staffelleiter) Turnierdaten &amp; Mannschaften (B9:B12) gemäß Rangliste eintragen</t>
  </si>
  <si>
    <t>Liga auswählen!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</si>
</sst>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.00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8"/>
      <color rgb="FFFF0000"/>
      <name val="Arial"/>
      <family val="2"/>
    </font>
    <font>
      <b/>
      <sz val="9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4F5FE"/>
        <bgColor indexed="64"/>
      </patternFill>
    </fill>
    <fill>
      <patternFill patternType="solid">
        <fgColor rgb="FFECF8A4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rgb="FFFFA18B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indexed="64"/>
      </bottom>
      <diagonal/>
    </border>
    <border>
      <left/>
      <right style="hair">
        <color rgb="FF000000"/>
      </right>
      <top style="hair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9">
    <xf numFmtId="0" fontId="0" fillId="0" borderId="0" xfId="0"/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8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49" fontId="2" fillId="0" borderId="11" xfId="0" applyNumberFormat="1" applyFont="1" applyBorder="1" applyAlignment="1" applyProtection="1">
      <alignment horizontal="left"/>
      <protection hidden="1"/>
    </xf>
    <xf numFmtId="0" fontId="2" fillId="0" borderId="12" xfId="0" applyFont="1" applyBorder="1" applyProtection="1"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49" fontId="2" fillId="0" borderId="13" xfId="0" applyNumberFormat="1" applyFont="1" applyBorder="1" applyAlignment="1" applyProtection="1">
      <alignment horizontal="left"/>
      <protection hidden="1"/>
    </xf>
    <xf numFmtId="0" fontId="2" fillId="0" borderId="14" xfId="0" applyFont="1" applyBorder="1" applyProtection="1"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49" fontId="2" fillId="0" borderId="15" xfId="0" applyNumberFormat="1" applyFont="1" applyBorder="1" applyAlignment="1" applyProtection="1">
      <alignment horizontal="left"/>
      <protection hidden="1"/>
    </xf>
    <xf numFmtId="0" fontId="2" fillId="0" borderId="16" xfId="0" applyFont="1" applyBorder="1" applyProtection="1"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17" xfId="0" applyFont="1" applyBorder="1" applyProtection="1"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18" xfId="0" applyBorder="1" applyProtection="1"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0" fillId="0" borderId="21" xfId="0" applyBorder="1" applyProtection="1"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0" fillId="0" borderId="26" xfId="0" applyBorder="1" applyProtection="1"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0" fillId="0" borderId="29" xfId="0" applyBorder="1" applyProtection="1">
      <protection hidden="1"/>
    </xf>
    <xf numFmtId="0" fontId="0" fillId="0" borderId="17" xfId="0" applyBorder="1" applyProtection="1"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2" fillId="0" borderId="8" xfId="0" applyFont="1" applyFill="1" applyBorder="1" applyAlignment="1" applyProtection="1"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18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2" fillId="0" borderId="18" xfId="0" applyFont="1" applyBorder="1" applyProtection="1">
      <protection hidden="1"/>
    </xf>
    <xf numFmtId="165" fontId="2" fillId="0" borderId="35" xfId="1" applyNumberFormat="1" applyFont="1" applyBorder="1" applyAlignment="1" applyProtection="1">
      <alignment horizontal="right"/>
      <protection hidden="1"/>
    </xf>
    <xf numFmtId="165" fontId="2" fillId="0" borderId="5" xfId="0" applyNumberFormat="1" applyFont="1" applyBorder="1" applyAlignment="1" applyProtection="1">
      <alignment horizontal="right"/>
      <protection hidden="1"/>
    </xf>
    <xf numFmtId="0" fontId="2" fillId="0" borderId="5" xfId="0" applyFont="1" applyBorder="1" applyProtection="1">
      <protection hidden="1"/>
    </xf>
    <xf numFmtId="0" fontId="2" fillId="0" borderId="36" xfId="0" applyFont="1" applyBorder="1" applyAlignment="1" applyProtection="1">
      <protection hidden="1"/>
    </xf>
    <xf numFmtId="0" fontId="2" fillId="0" borderId="21" xfId="0" applyFont="1" applyBorder="1" applyProtection="1">
      <protection hidden="1"/>
    </xf>
    <xf numFmtId="165" fontId="2" fillId="0" borderId="37" xfId="1" applyNumberFormat="1" applyFont="1" applyBorder="1" applyAlignment="1" applyProtection="1">
      <alignment horizontal="right"/>
      <protection hidden="1"/>
    </xf>
    <xf numFmtId="165" fontId="2" fillId="0" borderId="6" xfId="0" applyNumberFormat="1" applyFont="1" applyBorder="1" applyAlignment="1" applyProtection="1">
      <alignment horizontal="right"/>
      <protection hidden="1"/>
    </xf>
    <xf numFmtId="0" fontId="2" fillId="0" borderId="6" xfId="0" applyFont="1" applyBorder="1" applyProtection="1">
      <protection hidden="1"/>
    </xf>
    <xf numFmtId="0" fontId="2" fillId="0" borderId="28" xfId="0" applyFont="1" applyBorder="1" applyAlignment="1" applyProtection="1">
      <protection hidden="1"/>
    </xf>
    <xf numFmtId="0" fontId="2" fillId="0" borderId="26" xfId="0" applyFont="1" applyBorder="1" applyProtection="1">
      <protection hidden="1"/>
    </xf>
    <xf numFmtId="165" fontId="2" fillId="0" borderId="7" xfId="1" applyNumberFormat="1" applyFont="1" applyBorder="1" applyAlignment="1" applyProtection="1">
      <alignment horizontal="right"/>
      <protection hidden="1"/>
    </xf>
    <xf numFmtId="165" fontId="2" fillId="0" borderId="7" xfId="0" applyNumberFormat="1" applyFont="1" applyBorder="1" applyAlignment="1" applyProtection="1">
      <alignment horizontal="right"/>
      <protection hidden="1"/>
    </xf>
    <xf numFmtId="0" fontId="2" fillId="0" borderId="7" xfId="0" applyFont="1" applyBorder="1" applyProtection="1">
      <protection hidden="1"/>
    </xf>
    <xf numFmtId="0" fontId="2" fillId="0" borderId="38" xfId="0" applyFont="1" applyBorder="1" applyAlignment="1" applyProtection="1">
      <alignment horizontal="center"/>
      <protection hidden="1"/>
    </xf>
    <xf numFmtId="0" fontId="0" fillId="0" borderId="39" xfId="0" applyBorder="1" applyProtection="1">
      <protection hidden="1"/>
    </xf>
    <xf numFmtId="0" fontId="2" fillId="0" borderId="40" xfId="0" applyFont="1" applyBorder="1" applyAlignment="1" applyProtection="1">
      <alignment horizontal="center"/>
      <protection hidden="1"/>
    </xf>
    <xf numFmtId="165" fontId="4" fillId="0" borderId="1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85" xfId="0" applyFont="1" applyFill="1" applyBorder="1" applyAlignment="1" applyProtection="1">
      <alignment horizontal="center"/>
      <protection hidden="1"/>
    </xf>
    <xf numFmtId="0" fontId="2" fillId="4" borderId="86" xfId="0" applyFont="1" applyFill="1" applyBorder="1" applyAlignment="1" applyProtection="1">
      <alignment horizontal="center"/>
      <protection hidden="1"/>
    </xf>
    <xf numFmtId="0" fontId="2" fillId="4" borderId="87" xfId="0" applyFont="1" applyFill="1" applyBorder="1" applyAlignment="1" applyProtection="1">
      <alignment horizontal="center"/>
      <protection hidden="1"/>
    </xf>
    <xf numFmtId="0" fontId="2" fillId="4" borderId="88" xfId="0" applyFont="1" applyFill="1" applyBorder="1" applyAlignment="1" applyProtection="1">
      <alignment horizontal="center"/>
      <protection hidden="1"/>
    </xf>
    <xf numFmtId="0" fontId="2" fillId="4" borderId="41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4" borderId="89" xfId="0" applyFont="1" applyFill="1" applyBorder="1" applyAlignment="1" applyProtection="1">
      <alignment horizontal="center"/>
      <protection hidden="1"/>
    </xf>
    <xf numFmtId="0" fontId="2" fillId="0" borderId="35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4" borderId="92" xfId="0" applyFont="1" applyFill="1" applyBorder="1" applyAlignment="1" applyProtection="1">
      <alignment horizontal="center"/>
      <protection hidden="1"/>
    </xf>
    <xf numFmtId="0" fontId="2" fillId="0" borderId="43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4" borderId="95" xfId="0" applyFont="1" applyFill="1" applyBorder="1" applyAlignment="1" applyProtection="1">
      <alignment horizontal="center"/>
      <protection hidden="1"/>
    </xf>
    <xf numFmtId="0" fontId="2" fillId="0" borderId="29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2" fillId="5" borderId="1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4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2" fillId="6" borderId="24" xfId="0" applyFont="1" applyFill="1" applyBorder="1" applyAlignment="1" applyProtection="1">
      <alignment horizontal="left"/>
      <protection hidden="1"/>
    </xf>
    <xf numFmtId="0" fontId="2" fillId="6" borderId="49" xfId="0" applyFont="1" applyFill="1" applyBorder="1" applyAlignment="1" applyProtection="1">
      <alignment horizontal="left"/>
      <protection hidden="1"/>
    </xf>
    <xf numFmtId="0" fontId="2" fillId="6" borderId="50" xfId="0" applyFont="1" applyFill="1" applyBorder="1" applyProtection="1">
      <protection hidden="1"/>
    </xf>
    <xf numFmtId="0" fontId="2" fillId="6" borderId="33" xfId="0" applyFont="1" applyFill="1" applyBorder="1" applyProtection="1">
      <protection hidden="1"/>
    </xf>
    <xf numFmtId="0" fontId="2" fillId="6" borderId="42" xfId="0" applyFont="1" applyFill="1" applyBorder="1" applyProtection="1">
      <protection hidden="1"/>
    </xf>
    <xf numFmtId="0" fontId="2" fillId="6" borderId="13" xfId="0" applyFont="1" applyFill="1" applyBorder="1" applyProtection="1">
      <protection hidden="1"/>
    </xf>
    <xf numFmtId="0" fontId="2" fillId="6" borderId="27" xfId="0" applyFont="1" applyFill="1" applyBorder="1" applyAlignment="1" applyProtection="1">
      <alignment horizontal="left"/>
      <protection hidden="1"/>
    </xf>
    <xf numFmtId="0" fontId="2" fillId="6" borderId="51" xfId="0" applyFont="1" applyFill="1" applyBorder="1" applyAlignment="1" applyProtection="1">
      <alignment horizontal="left"/>
      <protection hidden="1"/>
    </xf>
    <xf numFmtId="0" fontId="2" fillId="6" borderId="52" xfId="0" applyFont="1" applyFill="1" applyBorder="1" applyProtection="1">
      <protection hidden="1"/>
    </xf>
    <xf numFmtId="0" fontId="2" fillId="6" borderId="15" xfId="0" applyFont="1" applyFill="1" applyBorder="1" applyProtection="1">
      <protection hidden="1"/>
    </xf>
    <xf numFmtId="0" fontId="0" fillId="6" borderId="53" xfId="0" applyFill="1" applyBorder="1" applyProtection="1">
      <protection hidden="1"/>
    </xf>
    <xf numFmtId="0" fontId="2" fillId="6" borderId="8" xfId="0" applyFont="1" applyFill="1" applyBorder="1" applyProtection="1">
      <protection hidden="1"/>
    </xf>
    <xf numFmtId="0" fontId="2" fillId="6" borderId="54" xfId="0" applyFont="1" applyFill="1" applyBorder="1" applyAlignment="1" applyProtection="1">
      <alignment horizontal="center"/>
      <protection hidden="1"/>
    </xf>
    <xf numFmtId="0" fontId="2" fillId="6" borderId="55" xfId="0" applyFont="1" applyFill="1" applyBorder="1" applyAlignment="1" applyProtection="1">
      <alignment horizontal="center"/>
      <protection hidden="1"/>
    </xf>
    <xf numFmtId="0" fontId="2" fillId="6" borderId="56" xfId="0" applyFont="1" applyFill="1" applyBorder="1" applyAlignment="1" applyProtection="1">
      <alignment horizontal="center"/>
      <protection hidden="1"/>
    </xf>
    <xf numFmtId="0" fontId="2" fillId="6" borderId="38" xfId="0" applyFont="1" applyFill="1" applyBorder="1" applyProtection="1">
      <protection hidden="1"/>
    </xf>
    <xf numFmtId="0" fontId="2" fillId="6" borderId="22" xfId="0" applyFont="1" applyFill="1" applyBorder="1" applyProtection="1">
      <protection hidden="1"/>
    </xf>
    <xf numFmtId="0" fontId="2" fillId="6" borderId="24" xfId="0" applyFont="1" applyFill="1" applyBorder="1" applyProtection="1">
      <protection hidden="1"/>
    </xf>
    <xf numFmtId="0" fontId="2" fillId="6" borderId="27" xfId="0" applyFont="1" applyFill="1" applyBorder="1" applyProtection="1">
      <protection hidden="1"/>
    </xf>
    <xf numFmtId="0" fontId="2" fillId="6" borderId="40" xfId="0" applyFont="1" applyFill="1" applyBorder="1" applyProtection="1">
      <protection hidden="1"/>
    </xf>
    <xf numFmtId="0" fontId="10" fillId="0" borderId="0" xfId="0" applyFont="1" applyAlignment="1">
      <alignment horizontal="left"/>
    </xf>
    <xf numFmtId="0" fontId="6" fillId="7" borderId="23" xfId="0" applyFont="1" applyFill="1" applyBorder="1" applyProtection="1">
      <protection hidden="1"/>
    </xf>
    <xf numFmtId="0" fontId="6" fillId="8" borderId="25" xfId="0" applyFont="1" applyFill="1" applyBorder="1" applyProtection="1">
      <protection hidden="1"/>
    </xf>
    <xf numFmtId="0" fontId="6" fillId="9" borderId="25" xfId="0" applyFont="1" applyFill="1" applyBorder="1" applyProtection="1">
      <protection hidden="1"/>
    </xf>
    <xf numFmtId="0" fontId="6" fillId="10" borderId="28" xfId="0" applyFont="1" applyFill="1" applyBorder="1" applyProtection="1">
      <protection hidden="1"/>
    </xf>
    <xf numFmtId="0" fontId="6" fillId="7" borderId="57" xfId="0" applyFont="1" applyFill="1" applyBorder="1" applyAlignment="1" applyProtection="1">
      <alignment horizontal="left"/>
      <protection hidden="1"/>
    </xf>
    <xf numFmtId="0" fontId="6" fillId="9" borderId="24" xfId="0" applyFont="1" applyFill="1" applyBorder="1" applyAlignment="1" applyProtection="1">
      <alignment horizontal="left"/>
      <protection hidden="1"/>
    </xf>
    <xf numFmtId="0" fontId="6" fillId="7" borderId="24" xfId="0" applyFont="1" applyFill="1" applyBorder="1" applyAlignment="1" applyProtection="1">
      <alignment horizontal="left"/>
      <protection hidden="1"/>
    </xf>
    <xf numFmtId="0" fontId="6" fillId="8" borderId="24" xfId="0" applyFont="1" applyFill="1" applyBorder="1" applyAlignment="1" applyProtection="1">
      <alignment horizontal="left"/>
      <protection hidden="1"/>
    </xf>
    <xf numFmtId="0" fontId="2" fillId="6" borderId="22" xfId="0" applyFont="1" applyFill="1" applyBorder="1" applyAlignment="1" applyProtection="1">
      <alignment horizontal="left"/>
      <protection hidden="1"/>
    </xf>
    <xf numFmtId="0" fontId="2" fillId="6" borderId="58" xfId="0" applyFont="1" applyFill="1" applyBorder="1" applyAlignment="1" applyProtection="1">
      <alignment horizontal="left"/>
      <protection hidden="1"/>
    </xf>
    <xf numFmtId="0" fontId="6" fillId="7" borderId="27" xfId="0" applyFont="1" applyFill="1" applyBorder="1" applyAlignment="1" applyProtection="1">
      <alignment horizontal="left"/>
      <protection hidden="1"/>
    </xf>
    <xf numFmtId="0" fontId="2" fillId="0" borderId="0" xfId="0" applyFont="1" applyFill="1" applyProtection="1">
      <protection hidden="1"/>
    </xf>
    <xf numFmtId="0" fontId="2" fillId="0" borderId="59" xfId="0" applyFont="1" applyBorder="1" applyProtection="1">
      <protection hidden="1"/>
    </xf>
    <xf numFmtId="0" fontId="2" fillId="0" borderId="59" xfId="0" applyFont="1" applyBorder="1" applyAlignment="1" applyProtection="1">
      <alignment horizontal="center"/>
      <protection hidden="1"/>
    </xf>
    <xf numFmtId="1" fontId="6" fillId="0" borderId="5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hidden="1"/>
    </xf>
    <xf numFmtId="1" fontId="6" fillId="0" borderId="60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Protection="1"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61" xfId="0" applyFont="1" applyBorder="1" applyAlignment="1" applyProtection="1">
      <alignment horizontal="center"/>
      <protection hidden="1"/>
    </xf>
    <xf numFmtId="0" fontId="6" fillId="0" borderId="62" xfId="0" applyFont="1" applyBorder="1" applyAlignment="1" applyProtection="1">
      <alignment horizontal="center"/>
      <protection hidden="1"/>
    </xf>
    <xf numFmtId="0" fontId="6" fillId="0" borderId="63" xfId="0" applyFont="1" applyBorder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0" fontId="6" fillId="9" borderId="10" xfId="0" applyFont="1" applyFill="1" applyBorder="1" applyAlignment="1" applyProtection="1">
      <alignment horizontal="center"/>
      <protection hidden="1"/>
    </xf>
    <xf numFmtId="1" fontId="6" fillId="0" borderId="24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hidden="1"/>
    </xf>
    <xf numFmtId="1" fontId="6" fillId="0" borderId="25" xfId="0" applyNumberFormat="1" applyFont="1" applyBorder="1" applyAlignment="1" applyProtection="1">
      <alignment horizontal="center"/>
      <protection locked="0"/>
    </xf>
    <xf numFmtId="0" fontId="6" fillId="0" borderId="64" xfId="0" applyFont="1" applyBorder="1" applyAlignment="1" applyProtection="1">
      <alignment horizontal="center"/>
      <protection hidden="1"/>
    </xf>
    <xf numFmtId="0" fontId="6" fillId="0" borderId="65" xfId="0" applyFont="1" applyBorder="1" applyAlignment="1" applyProtection="1">
      <alignment horizontal="center"/>
      <protection hidden="1"/>
    </xf>
    <xf numFmtId="0" fontId="6" fillId="0" borderId="66" xfId="0" applyFont="1" applyBorder="1" applyAlignment="1" applyProtection="1">
      <alignment horizontal="center"/>
      <protection hidden="1"/>
    </xf>
    <xf numFmtId="0" fontId="6" fillId="7" borderId="6" xfId="0" applyFont="1" applyFill="1" applyBorder="1" applyAlignment="1" applyProtection="1">
      <alignment horizontal="center"/>
      <protection hidden="1"/>
    </xf>
    <xf numFmtId="0" fontId="6" fillId="10" borderId="6" xfId="0" applyFont="1" applyFill="1" applyBorder="1" applyAlignment="1" applyProtection="1">
      <alignment horizontal="center"/>
      <protection hidden="1"/>
    </xf>
    <xf numFmtId="0" fontId="6" fillId="9" borderId="6" xfId="0" applyFont="1" applyFill="1" applyBorder="1" applyAlignment="1" applyProtection="1">
      <alignment horizontal="center"/>
      <protection hidden="1"/>
    </xf>
    <xf numFmtId="1" fontId="6" fillId="0" borderId="27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hidden="1"/>
    </xf>
    <xf numFmtId="1" fontId="6" fillId="0" borderId="28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Protection="1"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17" xfId="0" applyFont="1" applyBorder="1" applyProtection="1">
      <protection hidden="1"/>
    </xf>
    <xf numFmtId="0" fontId="6" fillId="8" borderId="7" xfId="0" applyFont="1" applyFill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6" fillId="0" borderId="44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24" xfId="0" applyFont="1" applyBorder="1" applyAlignment="1" applyProtection="1">
      <alignment horizontal="center"/>
      <protection hidden="1"/>
    </xf>
    <xf numFmtId="0" fontId="6" fillId="0" borderId="25" xfId="0" applyFont="1" applyBorder="1" applyAlignment="1" applyProtection="1">
      <alignment horizontal="center"/>
      <protection hidden="1"/>
    </xf>
    <xf numFmtId="0" fontId="6" fillId="0" borderId="27" xfId="0" applyFont="1" applyBorder="1" applyAlignment="1" applyProtection="1">
      <alignment horizontal="center"/>
      <protection hidden="1"/>
    </xf>
    <xf numFmtId="0" fontId="6" fillId="0" borderId="46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47" xfId="0" applyFont="1" applyBorder="1" applyAlignment="1" applyProtection="1">
      <alignment horizontal="center"/>
      <protection hidden="1"/>
    </xf>
    <xf numFmtId="0" fontId="2" fillId="0" borderId="0" xfId="0" applyFont="1" applyFill="1" applyBorder="1" applyProtection="1">
      <protection hidden="1"/>
    </xf>
    <xf numFmtId="0" fontId="6" fillId="0" borderId="67" xfId="0" applyFont="1" applyBorder="1" applyAlignment="1" applyProtection="1">
      <alignment horizontal="center"/>
      <protection hidden="1"/>
    </xf>
    <xf numFmtId="0" fontId="6" fillId="0" borderId="68" xfId="0" applyFont="1" applyBorder="1" applyAlignment="1" applyProtection="1">
      <alignment horizontal="center"/>
      <protection hidden="1"/>
    </xf>
    <xf numFmtId="0" fontId="6" fillId="0" borderId="69" xfId="0" applyFont="1" applyBorder="1" applyAlignment="1" applyProtection="1">
      <alignment horizontal="center"/>
      <protection hidden="1"/>
    </xf>
    <xf numFmtId="1" fontId="2" fillId="0" borderId="24" xfId="0" applyNumberFormat="1" applyFont="1" applyBorder="1" applyAlignment="1" applyProtection="1">
      <alignment horizontal="center"/>
      <protection hidden="1"/>
    </xf>
    <xf numFmtId="1" fontId="2" fillId="0" borderId="25" xfId="0" applyNumberFormat="1" applyFont="1" applyBorder="1" applyAlignment="1" applyProtection="1">
      <alignment horizontal="center"/>
      <protection hidden="1"/>
    </xf>
    <xf numFmtId="1" fontId="2" fillId="0" borderId="22" xfId="0" applyNumberFormat="1" applyFont="1" applyBorder="1" applyAlignment="1" applyProtection="1">
      <alignment horizontal="center"/>
      <protection hidden="1"/>
    </xf>
    <xf numFmtId="1" fontId="2" fillId="0" borderId="23" xfId="0" applyNumberFormat="1" applyFont="1" applyBorder="1" applyAlignment="1" applyProtection="1">
      <alignment horizontal="center"/>
      <protection hidden="1"/>
    </xf>
    <xf numFmtId="1" fontId="2" fillId="0" borderId="27" xfId="0" applyNumberFormat="1" applyFont="1" applyBorder="1" applyAlignment="1" applyProtection="1">
      <alignment horizontal="center"/>
      <protection hidden="1"/>
    </xf>
    <xf numFmtId="1" fontId="2" fillId="0" borderId="28" xfId="0" applyNumberFormat="1" applyFont="1" applyBorder="1" applyAlignment="1" applyProtection="1">
      <alignment horizontal="center"/>
      <protection hidden="1"/>
    </xf>
    <xf numFmtId="0" fontId="0" fillId="0" borderId="47" xfId="0" applyBorder="1" applyProtection="1">
      <protection hidden="1"/>
    </xf>
    <xf numFmtId="14" fontId="4" fillId="0" borderId="0" xfId="0" applyNumberFormat="1" applyFont="1" applyAlignment="1">
      <alignment horizontal="right"/>
    </xf>
    <xf numFmtId="1" fontId="6" fillId="0" borderId="57" xfId="0" applyNumberFormat="1" applyFont="1" applyBorder="1" applyAlignment="1" applyProtection="1">
      <alignment horizontal="center"/>
    </xf>
    <xf numFmtId="1" fontId="6" fillId="0" borderId="60" xfId="0" applyNumberFormat="1" applyFont="1" applyBorder="1" applyAlignment="1" applyProtection="1">
      <alignment horizontal="center"/>
    </xf>
    <xf numFmtId="1" fontId="6" fillId="0" borderId="70" xfId="0" applyNumberFormat="1" applyFont="1" applyBorder="1" applyAlignment="1" applyProtection="1">
      <alignment horizontal="center"/>
    </xf>
    <xf numFmtId="1" fontId="6" fillId="0" borderId="71" xfId="0" applyNumberFormat="1" applyFont="1" applyBorder="1" applyAlignment="1" applyProtection="1">
      <alignment horizontal="center"/>
    </xf>
    <xf numFmtId="0" fontId="2" fillId="7" borderId="22" xfId="0" applyFont="1" applyFill="1" applyBorder="1" applyAlignment="1" applyProtection="1">
      <alignment horizontal="center"/>
      <protection hidden="1"/>
    </xf>
    <xf numFmtId="0" fontId="2" fillId="8" borderId="24" xfId="0" applyFont="1" applyFill="1" applyBorder="1" applyAlignment="1" applyProtection="1">
      <alignment horizontal="center"/>
      <protection hidden="1"/>
    </xf>
    <xf numFmtId="0" fontId="2" fillId="9" borderId="24" xfId="0" applyFont="1" applyFill="1" applyBorder="1" applyAlignment="1" applyProtection="1">
      <alignment horizontal="center"/>
      <protection hidden="1"/>
    </xf>
    <xf numFmtId="0" fontId="2" fillId="10" borderId="72" xfId="0" applyFont="1" applyFill="1" applyBorder="1" applyAlignment="1" applyProtection="1">
      <alignment horizontal="center"/>
      <protection hidden="1"/>
    </xf>
    <xf numFmtId="0" fontId="11" fillId="0" borderId="1" xfId="0" applyFont="1" applyBorder="1" applyProtection="1">
      <protection hidden="1"/>
    </xf>
    <xf numFmtId="0" fontId="1" fillId="8" borderId="73" xfId="0" applyFont="1" applyFill="1" applyBorder="1" applyProtection="1">
      <protection locked="0"/>
    </xf>
    <xf numFmtId="0" fontId="1" fillId="9" borderId="74" xfId="0" applyFont="1" applyFill="1" applyBorder="1" applyProtection="1">
      <protection locked="0"/>
    </xf>
    <xf numFmtId="0" fontId="1" fillId="7" borderId="74" xfId="0" applyFont="1" applyFill="1" applyBorder="1" applyProtection="1">
      <protection locked="0"/>
    </xf>
    <xf numFmtId="0" fontId="1" fillId="10" borderId="75" xfId="0" applyFont="1" applyFill="1" applyBorder="1" applyProtection="1">
      <protection locked="0"/>
    </xf>
    <xf numFmtId="0" fontId="8" fillId="11" borderId="76" xfId="0" applyFont="1" applyFill="1" applyBorder="1" applyAlignment="1" applyProtection="1">
      <alignment horizontal="left" vertical="top" wrapText="1"/>
      <protection hidden="1"/>
    </xf>
    <xf numFmtId="0" fontId="5" fillId="11" borderId="0" xfId="0" applyFont="1" applyFill="1" applyBorder="1" applyAlignment="1" applyProtection="1">
      <alignment horizontal="left" vertical="top" wrapText="1"/>
      <protection hidden="1"/>
    </xf>
    <xf numFmtId="0" fontId="5" fillId="11" borderId="99" xfId="0" applyFont="1" applyFill="1" applyBorder="1" applyAlignment="1" applyProtection="1">
      <alignment horizontal="left" vertical="top" wrapText="1"/>
      <protection hidden="1"/>
    </xf>
    <xf numFmtId="0" fontId="5" fillId="11" borderId="76" xfId="0" applyFont="1" applyFill="1" applyBorder="1" applyAlignment="1" applyProtection="1">
      <alignment horizontal="left" vertical="top" wrapText="1"/>
      <protection hidden="1"/>
    </xf>
    <xf numFmtId="0" fontId="5" fillId="11" borderId="77" xfId="0" applyFont="1" applyFill="1" applyBorder="1" applyAlignment="1" applyProtection="1">
      <alignment horizontal="left" vertical="top" wrapText="1"/>
      <protection hidden="1"/>
    </xf>
    <xf numFmtId="0" fontId="5" fillId="11" borderId="78" xfId="0" applyFont="1" applyFill="1" applyBorder="1" applyAlignment="1" applyProtection="1">
      <alignment horizontal="left" vertical="top" wrapText="1"/>
      <protection hidden="1"/>
    </xf>
    <xf numFmtId="0" fontId="5" fillId="11" borderId="100" xfId="0" applyFont="1" applyFill="1" applyBorder="1" applyAlignment="1" applyProtection="1">
      <alignment horizontal="left" vertical="top" wrapText="1"/>
      <protection hidden="1"/>
    </xf>
    <xf numFmtId="0" fontId="2" fillId="6" borderId="13" xfId="0" applyFont="1" applyFill="1" applyBorder="1" applyAlignment="1" applyProtection="1">
      <alignment horizontal="left"/>
      <protection hidden="1"/>
    </xf>
    <xf numFmtId="0" fontId="2" fillId="6" borderId="49" xfId="0" applyFont="1" applyFill="1" applyBorder="1" applyAlignment="1" applyProtection="1">
      <alignment horizontal="left"/>
      <protection hidden="1"/>
    </xf>
    <xf numFmtId="14" fontId="2" fillId="6" borderId="13" xfId="0" applyNumberFormat="1" applyFont="1" applyFill="1" applyBorder="1" applyAlignment="1" applyProtection="1">
      <alignment horizontal="left"/>
      <protection locked="0"/>
    </xf>
    <xf numFmtId="0" fontId="2" fillId="6" borderId="13" xfId="0" applyFont="1" applyFill="1" applyBorder="1" applyAlignment="1" applyProtection="1">
      <alignment horizontal="left"/>
      <protection locked="0"/>
    </xf>
    <xf numFmtId="0" fontId="2" fillId="6" borderId="25" xfId="0" applyFont="1" applyFill="1" applyBorder="1" applyAlignment="1" applyProtection="1">
      <alignment horizontal="left"/>
      <protection locked="0"/>
    </xf>
    <xf numFmtId="0" fontId="2" fillId="3" borderId="48" xfId="0" applyFont="1" applyFill="1" applyBorder="1" applyAlignment="1" applyProtection="1">
      <alignment horizontal="center"/>
      <protection hidden="1"/>
    </xf>
    <xf numFmtId="0" fontId="2" fillId="3" borderId="16" xfId="0" applyFont="1" applyFill="1" applyBorder="1" applyAlignment="1" applyProtection="1">
      <alignment horizontal="center"/>
      <protection hidden="1"/>
    </xf>
    <xf numFmtId="0" fontId="2" fillId="3" borderId="79" xfId="0" applyFont="1" applyFill="1" applyBorder="1" applyAlignment="1" applyProtection="1">
      <alignment horizontal="center"/>
      <protection hidden="1"/>
    </xf>
    <xf numFmtId="0" fontId="2" fillId="6" borderId="15" xfId="0" applyFont="1" applyFill="1" applyBorder="1" applyAlignment="1" applyProtection="1">
      <alignment horizontal="left"/>
      <protection locked="0"/>
    </xf>
    <xf numFmtId="0" fontId="2" fillId="6" borderId="28" xfId="0" applyFont="1" applyFill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2" fillId="12" borderId="59" xfId="0" applyFont="1" applyFill="1" applyBorder="1" applyAlignment="1" applyProtection="1">
      <alignment horizontal="center"/>
      <protection hidden="1"/>
    </xf>
    <xf numFmtId="0" fontId="2" fillId="12" borderId="1" xfId="0" applyFont="1" applyFill="1" applyBorder="1" applyAlignment="1" applyProtection="1">
      <alignment horizontal="center"/>
      <protection hidden="1"/>
    </xf>
    <xf numFmtId="0" fontId="2" fillId="12" borderId="2" xfId="0" applyFont="1" applyFill="1" applyBorder="1" applyAlignment="1" applyProtection="1">
      <alignment horizontal="center"/>
      <protection hidden="1"/>
    </xf>
    <xf numFmtId="0" fontId="2" fillId="3" borderId="35" xfId="0" applyFont="1" applyFill="1" applyBorder="1" applyAlignment="1" applyProtection="1">
      <alignment horizontal="center"/>
      <protection hidden="1"/>
    </xf>
    <xf numFmtId="0" fontId="2" fillId="3" borderId="34" xfId="0" applyFont="1" applyFill="1" applyBorder="1" applyAlignment="1" applyProtection="1">
      <alignment horizontal="center"/>
      <protection hidden="1"/>
    </xf>
    <xf numFmtId="0" fontId="2" fillId="3" borderId="32" xfId="0" applyFont="1" applyFill="1" applyBorder="1" applyAlignment="1" applyProtection="1">
      <alignment horizontal="center"/>
      <protection hidden="1"/>
    </xf>
    <xf numFmtId="0" fontId="2" fillId="6" borderId="80" xfId="0" applyFont="1" applyFill="1" applyBorder="1" applyAlignment="1" applyProtection="1">
      <alignment horizontal="left"/>
      <protection locked="0"/>
    </xf>
    <xf numFmtId="0" fontId="2" fillId="6" borderId="81" xfId="0" applyFont="1" applyFill="1" applyBorder="1" applyAlignment="1" applyProtection="1">
      <alignment horizontal="left"/>
      <protection locked="0"/>
    </xf>
    <xf numFmtId="0" fontId="2" fillId="6" borderId="33" xfId="0" applyFont="1" applyFill="1" applyBorder="1" applyAlignment="1" applyProtection="1">
      <alignment horizontal="left"/>
      <protection hidden="1"/>
    </xf>
    <xf numFmtId="0" fontId="2" fillId="6" borderId="58" xfId="0" applyFont="1" applyFill="1" applyBorder="1" applyAlignment="1" applyProtection="1">
      <alignment horizontal="left"/>
      <protection hidden="1"/>
    </xf>
    <xf numFmtId="0" fontId="2" fillId="13" borderId="33" xfId="0" applyFont="1" applyFill="1" applyBorder="1" applyAlignment="1" applyProtection="1">
      <alignment horizontal="left"/>
      <protection locked="0"/>
    </xf>
    <xf numFmtId="0" fontId="2" fillId="13" borderId="23" xfId="0" applyFont="1" applyFill="1" applyBorder="1" applyAlignment="1" applyProtection="1">
      <alignment horizontal="left"/>
      <protection locked="0"/>
    </xf>
    <xf numFmtId="0" fontId="2" fillId="3" borderId="43" xfId="0" applyFont="1" applyFill="1" applyBorder="1" applyAlignment="1" applyProtection="1">
      <alignment horizontal="center"/>
      <protection hidden="1"/>
    </xf>
    <xf numFmtId="0" fontId="2" fillId="3" borderId="12" xfId="0" applyFont="1" applyFill="1" applyBorder="1" applyAlignment="1" applyProtection="1">
      <alignment horizontal="center"/>
      <protection hidden="1"/>
    </xf>
    <xf numFmtId="0" fontId="2" fillId="3" borderId="45" xfId="0" applyFont="1" applyFill="1" applyBorder="1" applyAlignment="1" applyProtection="1">
      <alignment horizontal="center"/>
      <protection hidden="1"/>
    </xf>
    <xf numFmtId="0" fontId="2" fillId="3" borderId="37" xfId="0" applyFont="1" applyFill="1" applyBorder="1" applyAlignment="1" applyProtection="1">
      <alignment horizontal="center"/>
      <protection hidden="1"/>
    </xf>
    <xf numFmtId="0" fontId="2" fillId="3" borderId="36" xfId="0" applyFont="1" applyFill="1" applyBorder="1" applyAlignment="1" applyProtection="1">
      <alignment horizontal="center"/>
      <protection hidden="1"/>
    </xf>
    <xf numFmtId="0" fontId="2" fillId="6" borderId="15" xfId="0" applyFont="1" applyFill="1" applyBorder="1" applyAlignment="1" applyProtection="1">
      <alignment horizontal="left"/>
      <protection hidden="1"/>
    </xf>
    <xf numFmtId="0" fontId="2" fillId="6" borderId="51" xfId="0" applyFont="1" applyFill="1" applyBorder="1" applyAlignment="1" applyProtection="1">
      <alignment horizontal="left"/>
      <protection hidden="1"/>
    </xf>
    <xf numFmtId="0" fontId="2" fillId="6" borderId="51" xfId="0" applyFont="1" applyFill="1" applyBorder="1" applyAlignment="1" applyProtection="1">
      <alignment horizontal="left"/>
      <protection locked="0"/>
    </xf>
    <xf numFmtId="0" fontId="2" fillId="3" borderId="19" xfId="0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2" fillId="3" borderId="20" xfId="0" applyFont="1" applyFill="1" applyBorder="1" applyAlignment="1" applyProtection="1">
      <alignment horizontal="center"/>
      <protection hidden="1"/>
    </xf>
    <xf numFmtId="0" fontId="2" fillId="14" borderId="19" xfId="0" applyFont="1" applyFill="1" applyBorder="1" applyAlignment="1" applyProtection="1">
      <alignment horizontal="center"/>
      <protection hidden="1"/>
    </xf>
    <xf numFmtId="0" fontId="2" fillId="14" borderId="9" xfId="0" applyFont="1" applyFill="1" applyBorder="1" applyAlignment="1" applyProtection="1">
      <alignment horizontal="center"/>
      <protection hidden="1"/>
    </xf>
    <xf numFmtId="0" fontId="2" fillId="14" borderId="20" xfId="0" applyFont="1" applyFill="1" applyBorder="1" applyAlignment="1" applyProtection="1">
      <alignment horizontal="center"/>
      <protection hidden="1"/>
    </xf>
    <xf numFmtId="0" fontId="7" fillId="14" borderId="19" xfId="0" applyFont="1" applyFill="1" applyBorder="1" applyAlignment="1" applyProtection="1">
      <alignment horizontal="center"/>
      <protection hidden="1"/>
    </xf>
    <xf numFmtId="0" fontId="7" fillId="14" borderId="9" xfId="0" applyFont="1" applyFill="1" applyBorder="1" applyAlignment="1" applyProtection="1">
      <alignment horizontal="center"/>
      <protection hidden="1"/>
    </xf>
    <xf numFmtId="0" fontId="7" fillId="14" borderId="20" xfId="0" applyFont="1" applyFill="1" applyBorder="1" applyAlignment="1" applyProtection="1">
      <alignment horizontal="center"/>
      <protection hidden="1"/>
    </xf>
    <xf numFmtId="0" fontId="5" fillId="11" borderId="82" xfId="0" applyFont="1" applyFill="1" applyBorder="1" applyAlignment="1" applyProtection="1">
      <alignment horizontal="left" vertical="top" wrapText="1"/>
      <protection hidden="1"/>
    </xf>
    <xf numFmtId="0" fontId="5" fillId="11" borderId="83" xfId="0" applyFont="1" applyFill="1" applyBorder="1" applyAlignment="1" applyProtection="1">
      <alignment horizontal="left" vertical="top" wrapText="1"/>
      <protection hidden="1"/>
    </xf>
    <xf numFmtId="0" fontId="5" fillId="11" borderId="101" xfId="0" applyFont="1" applyFill="1" applyBorder="1" applyAlignment="1" applyProtection="1">
      <alignment horizontal="left" vertical="top" wrapText="1"/>
      <protection hidden="1"/>
    </xf>
    <xf numFmtId="0" fontId="6" fillId="0" borderId="28" xfId="0" applyFont="1" applyBorder="1" applyAlignment="1" applyProtection="1">
      <alignment horizontal="center"/>
      <protection hidden="1"/>
    </xf>
    <xf numFmtId="14" fontId="4" fillId="0" borderId="0" xfId="0" applyNumberFormat="1" applyFont="1" applyBorder="1" applyAlignment="1" applyProtection="1">
      <alignment horizontal="center"/>
      <protection hidden="1"/>
    </xf>
    <xf numFmtId="0" fontId="2" fillId="6" borderId="19" xfId="0" applyFont="1" applyFill="1" applyBorder="1" applyAlignment="1" applyProtection="1">
      <alignment horizontal="center"/>
      <protection hidden="1"/>
    </xf>
    <xf numFmtId="0" fontId="2" fillId="6" borderId="9" xfId="0" applyFont="1" applyFill="1" applyBorder="1" applyAlignment="1" applyProtection="1">
      <alignment horizontal="center"/>
      <protection hidden="1"/>
    </xf>
    <xf numFmtId="0" fontId="2" fillId="6" borderId="20" xfId="0" applyFont="1" applyFill="1" applyBorder="1" applyAlignment="1" applyProtection="1">
      <alignment horizontal="center"/>
      <protection hidden="1"/>
    </xf>
    <xf numFmtId="0" fontId="6" fillId="10" borderId="51" xfId="0" applyFont="1" applyFill="1" applyBorder="1" applyAlignment="1" applyProtection="1">
      <alignment horizontal="left"/>
      <protection hidden="1"/>
    </xf>
    <xf numFmtId="0" fontId="6" fillId="10" borderId="79" xfId="0" applyFont="1" applyFill="1" applyBorder="1" applyAlignment="1" applyProtection="1">
      <alignment horizontal="left"/>
      <protection hidden="1"/>
    </xf>
    <xf numFmtId="0" fontId="2" fillId="14" borderId="38" xfId="0" applyFont="1" applyFill="1" applyBorder="1" applyAlignment="1" applyProtection="1">
      <alignment horizontal="center"/>
      <protection hidden="1"/>
    </xf>
    <xf numFmtId="0" fontId="2" fillId="14" borderId="39" xfId="0" applyFont="1" applyFill="1" applyBorder="1" applyAlignment="1" applyProtection="1">
      <alignment horizontal="center"/>
      <protection hidden="1"/>
    </xf>
    <xf numFmtId="0" fontId="2" fillId="14" borderId="40" xfId="0" applyFont="1" applyFill="1" applyBorder="1" applyAlignment="1" applyProtection="1">
      <alignment horizontal="center"/>
      <protection hidden="1"/>
    </xf>
    <xf numFmtId="0" fontId="6" fillId="8" borderId="84" xfId="0" applyFont="1" applyFill="1" applyBorder="1" applyAlignment="1" applyProtection="1">
      <alignment horizontal="left"/>
      <protection hidden="1"/>
    </xf>
    <xf numFmtId="0" fontId="6" fillId="8" borderId="45" xfId="0" applyFont="1" applyFill="1" applyBorder="1" applyAlignment="1" applyProtection="1">
      <alignment horizontal="left"/>
      <protection hidden="1"/>
    </xf>
    <xf numFmtId="0" fontId="6" fillId="9" borderId="49" xfId="0" applyFont="1" applyFill="1" applyBorder="1" applyAlignment="1" applyProtection="1">
      <alignment horizontal="left"/>
      <protection hidden="1"/>
    </xf>
    <xf numFmtId="0" fontId="6" fillId="9" borderId="36" xfId="0" applyFont="1" applyFill="1" applyBorder="1" applyAlignment="1" applyProtection="1">
      <alignment horizontal="left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25" xfId="0" applyFont="1" applyBorder="1" applyAlignment="1" applyProtection="1">
      <alignment horizontal="center"/>
      <protection hidden="1"/>
    </xf>
    <xf numFmtId="0" fontId="6" fillId="0" borderId="37" xfId="0" applyFont="1" applyBorder="1" applyAlignment="1" applyProtection="1">
      <alignment horizontal="center"/>
      <protection hidden="1"/>
    </xf>
    <xf numFmtId="0" fontId="6" fillId="0" borderId="102" xfId="0" applyFont="1" applyBorder="1" applyAlignment="1" applyProtection="1">
      <alignment horizontal="center"/>
      <protection hidden="1"/>
    </xf>
    <xf numFmtId="0" fontId="2" fillId="3" borderId="14" xfId="0" applyFont="1" applyFill="1" applyBorder="1" applyAlignment="1" applyProtection="1">
      <alignment horizontal="center"/>
      <protection hidden="1"/>
    </xf>
    <xf numFmtId="0" fontId="6" fillId="0" borderId="24" xfId="0" applyFont="1" applyBorder="1" applyAlignment="1" applyProtection="1">
      <alignment horizontal="center"/>
      <protection hidden="1"/>
    </xf>
    <xf numFmtId="0" fontId="6" fillId="10" borderId="49" xfId="0" applyFont="1" applyFill="1" applyBorder="1" applyAlignment="1" applyProtection="1">
      <alignment horizontal="left"/>
      <protection hidden="1"/>
    </xf>
    <xf numFmtId="0" fontId="6" fillId="10" borderId="36" xfId="0" applyFont="1" applyFill="1" applyBorder="1" applyAlignment="1" applyProtection="1">
      <alignment horizontal="left"/>
      <protection hidden="1"/>
    </xf>
    <xf numFmtId="0" fontId="6" fillId="0" borderId="48" xfId="0" applyFont="1" applyBorder="1" applyAlignment="1" applyProtection="1">
      <alignment horizontal="center"/>
      <protection hidden="1"/>
    </xf>
    <xf numFmtId="0" fontId="6" fillId="0" borderId="10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104" xfId="0" applyFont="1" applyBorder="1" applyAlignment="1" applyProtection="1">
      <alignment horizontal="center"/>
      <protection hidden="1"/>
    </xf>
    <xf numFmtId="0" fontId="2" fillId="12" borderId="19" xfId="0" applyFont="1" applyFill="1" applyBorder="1" applyAlignment="1" applyProtection="1">
      <alignment horizontal="center"/>
      <protection hidden="1"/>
    </xf>
    <xf numFmtId="0" fontId="2" fillId="12" borderId="9" xfId="0" applyFont="1" applyFill="1" applyBorder="1" applyAlignment="1" applyProtection="1">
      <alignment horizontal="center"/>
      <protection hidden="1"/>
    </xf>
    <xf numFmtId="0" fontId="2" fillId="12" borderId="20" xfId="0" applyFont="1" applyFill="1" applyBorder="1" applyAlignment="1" applyProtection="1">
      <alignment horizontal="center"/>
      <protection hidden="1"/>
    </xf>
    <xf numFmtId="0" fontId="6" fillId="0" borderId="35" xfId="0" applyFont="1" applyBorder="1" applyAlignment="1" applyProtection="1">
      <alignment horizontal="center"/>
      <protection hidden="1"/>
    </xf>
    <xf numFmtId="0" fontId="6" fillId="0" borderId="105" xfId="0" applyFont="1" applyBorder="1" applyAlignment="1" applyProtection="1">
      <alignment horizontal="center"/>
      <protection hidden="1"/>
    </xf>
    <xf numFmtId="0" fontId="2" fillId="4" borderId="106" xfId="0" applyFont="1" applyFill="1" applyBorder="1" applyAlignment="1" applyProtection="1">
      <alignment horizontal="center"/>
      <protection hidden="1"/>
    </xf>
    <xf numFmtId="0" fontId="2" fillId="4" borderId="107" xfId="0" applyFont="1" applyFill="1" applyBorder="1" applyAlignment="1" applyProtection="1">
      <alignment horizontal="center"/>
      <protection hidden="1"/>
    </xf>
    <xf numFmtId="0" fontId="2" fillId="4" borderId="108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49" fontId="0" fillId="0" borderId="14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/>
    </xf>
    <xf numFmtId="49" fontId="0" fillId="0" borderId="36" xfId="0" applyNumberFormat="1" applyBorder="1" applyAlignment="1">
      <alignment horizontal="left" vertical="top"/>
    </xf>
    <xf numFmtId="0" fontId="2" fillId="5" borderId="9" xfId="0" applyFont="1" applyFill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2" fillId="4" borderId="109" xfId="0" applyFont="1" applyFill="1" applyBorder="1" applyAlignment="1" applyProtection="1">
      <alignment horizontal="center"/>
      <protection hidden="1"/>
    </xf>
    <xf numFmtId="0" fontId="2" fillId="4" borderId="110" xfId="0" applyFont="1" applyFill="1" applyBorder="1" applyAlignment="1" applyProtection="1">
      <alignment horizontal="center"/>
      <protection hidden="1"/>
    </xf>
    <xf numFmtId="49" fontId="0" fillId="0" borderId="16" xfId="0" applyNumberFormat="1" applyBorder="1" applyAlignment="1">
      <alignment horizontal="left" vertical="top"/>
    </xf>
    <xf numFmtId="49" fontId="0" fillId="0" borderId="79" xfId="0" applyNumberForma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49" fontId="0" fillId="0" borderId="45" xfId="0" applyNumberFormat="1" applyBorder="1" applyAlignment="1">
      <alignment horizontal="left" vertical="top"/>
    </xf>
    <xf numFmtId="49" fontId="0" fillId="0" borderId="34" xfId="0" applyNumberFormat="1" applyBorder="1" applyAlignment="1">
      <alignment horizontal="left" vertical="top" wrapText="1"/>
    </xf>
    <xf numFmtId="49" fontId="0" fillId="0" borderId="34" xfId="0" applyNumberFormat="1" applyBorder="1" applyAlignment="1">
      <alignment horizontal="left" vertical="top"/>
    </xf>
    <xf numFmtId="49" fontId="0" fillId="0" borderId="32" xfId="0" applyNumberFormat="1" applyBorder="1" applyAlignment="1">
      <alignment horizontal="left" vertical="top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285750</xdr:colOff>
      <xdr:row>1</xdr:row>
      <xdr:rowOff>38100</xdr:rowOff>
    </xdr:from>
    <xdr:to>
      <xdr:col>30</xdr:col>
      <xdr:colOff>285750</xdr:colOff>
      <xdr:row>6</xdr:row>
      <xdr:rowOff>38100</xdr:rowOff>
    </xdr:to>
    <xdr:pic>
      <xdr:nvPicPr>
        <xdr:cNvPr id="1072" name="Grafik 0">
          <a:extLst>
            <a:ext uri="{FF2B5EF4-FFF2-40B4-BE49-F238E27FC236}">
              <a16:creationId xmlns:a16="http://schemas.microsoft.com/office/drawing/2014/main" id="{27310BC4-7DA9-4F71-B3B6-A63B11A8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09550"/>
          <a:ext cx="1485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tt1">
    <pageSetUpPr fitToPage="1"/>
  </sheetPr>
  <dimension ref="A1:AG51"/>
  <sheetViews>
    <sheetView showGridLines="0" tabSelected="1" zoomScale="120" zoomScaleNormal="120" workbookViewId="0">
      <selection activeCell="Z7" sqref="Z7"/>
    </sheetView>
  </sheetViews>
  <sheetFormatPr baseColWidth="10" defaultColWidth="10.85546875" defaultRowHeight="12.75" x14ac:dyDescent="0.2"/>
  <cols>
    <col min="1" max="1" width="3.7109375" style="3" customWidth="1"/>
    <col min="2" max="2" width="18" style="3" customWidth="1"/>
    <col min="3" max="3" width="1.42578125" style="3" customWidth="1"/>
    <col min="4" max="4" width="4.85546875" style="3" customWidth="1"/>
    <col min="5" max="5" width="14.42578125" style="3" customWidth="1"/>
    <col min="6" max="6" width="1.7109375" style="3" customWidth="1"/>
    <col min="7" max="7" width="3.28515625" style="3" customWidth="1"/>
    <col min="8" max="8" width="1.28515625" style="3" customWidth="1"/>
    <col min="9" max="9" width="3.42578125" style="3" customWidth="1"/>
    <col min="10" max="10" width="1.7109375" style="3" customWidth="1"/>
    <col min="11" max="11" width="3.28515625" style="3" customWidth="1"/>
    <col min="12" max="12" width="1.28515625" style="3" customWidth="1"/>
    <col min="13" max="13" width="3.28515625" style="3" customWidth="1"/>
    <col min="14" max="14" width="1.7109375" style="3" customWidth="1"/>
    <col min="15" max="15" width="3.28515625" style="3" customWidth="1"/>
    <col min="16" max="16" width="1.28515625" style="3" customWidth="1"/>
    <col min="17" max="17" width="3.28515625" style="3" customWidth="1"/>
    <col min="18" max="18" width="1.7109375" style="3" customWidth="1"/>
    <col min="19" max="19" width="3.28515625" style="3" customWidth="1"/>
    <col min="20" max="20" width="1.28515625" style="3" customWidth="1"/>
    <col min="21" max="21" width="3.28515625" style="3" customWidth="1"/>
    <col min="22" max="22" width="1.7109375" style="3" customWidth="1"/>
    <col min="23" max="23" width="4.85546875" style="3" customWidth="1"/>
    <col min="24" max="24" width="1.28515625" style="3" customWidth="1"/>
    <col min="25" max="25" width="4.85546875" style="3" customWidth="1"/>
    <col min="26" max="26" width="1.7109375" style="3" customWidth="1"/>
    <col min="27" max="27" width="3.28515625" style="3" customWidth="1"/>
    <col min="28" max="28" width="1.28515625" style="3" customWidth="1"/>
    <col min="29" max="29" width="3.28515625" style="3" customWidth="1"/>
    <col min="30" max="30" width="1.7109375" style="3" customWidth="1"/>
    <col min="31" max="31" width="4.85546875" style="3" customWidth="1"/>
    <col min="32" max="16384" width="10.85546875" style="3"/>
  </cols>
  <sheetData>
    <row r="1" spans="1:33" ht="13.5" thickBot="1" x14ac:dyDescent="0.25"/>
    <row r="2" spans="1:33" x14ac:dyDescent="0.2">
      <c r="A2" s="156" t="s">
        <v>82</v>
      </c>
      <c r="B2" s="157"/>
      <c r="C2" s="131"/>
      <c r="D2" s="251"/>
      <c r="E2" s="252"/>
      <c r="F2" s="130"/>
      <c r="G2" s="253" t="s">
        <v>45</v>
      </c>
      <c r="H2" s="253"/>
      <c r="I2" s="253"/>
      <c r="J2" s="253"/>
      <c r="K2" s="254"/>
      <c r="L2" s="131"/>
      <c r="M2" s="255" t="s">
        <v>0</v>
      </c>
      <c r="N2" s="255"/>
      <c r="O2" s="255"/>
      <c r="P2" s="256"/>
      <c r="Q2" s="221" t="s">
        <v>89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</row>
    <row r="3" spans="1:33" x14ac:dyDescent="0.2">
      <c r="A3" s="127" t="s">
        <v>1</v>
      </c>
      <c r="B3" s="128"/>
      <c r="C3" s="129"/>
      <c r="D3" s="236"/>
      <c r="E3" s="236"/>
      <c r="F3" s="132"/>
      <c r="G3" s="233" t="s">
        <v>2</v>
      </c>
      <c r="H3" s="233"/>
      <c r="I3" s="233"/>
      <c r="J3" s="233"/>
      <c r="K3" s="234"/>
      <c r="L3" s="129"/>
      <c r="M3" s="235"/>
      <c r="N3" s="236"/>
      <c r="O3" s="236"/>
      <c r="P3" s="237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</row>
    <row r="4" spans="1:33" ht="13.5" thickBot="1" x14ac:dyDescent="0.25">
      <c r="A4" s="133" t="s">
        <v>3</v>
      </c>
      <c r="B4" s="134"/>
      <c r="C4" s="135"/>
      <c r="D4" s="241"/>
      <c r="E4" s="264"/>
      <c r="F4" s="136"/>
      <c r="G4" s="262" t="s">
        <v>81</v>
      </c>
      <c r="H4" s="262"/>
      <c r="I4" s="262"/>
      <c r="J4" s="262"/>
      <c r="K4" s="263"/>
      <c r="L4" s="135"/>
      <c r="M4" s="241"/>
      <c r="N4" s="241"/>
      <c r="O4" s="241"/>
      <c r="P4" s="242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5"/>
    </row>
    <row r="5" spans="1:33" x14ac:dyDescent="0.2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7"/>
      <c r="P5" s="7"/>
      <c r="Q5" s="7"/>
      <c r="R5" s="7"/>
      <c r="S5" s="7"/>
      <c r="T5" s="7"/>
      <c r="U5" s="7"/>
      <c r="V5" s="4"/>
      <c r="W5" s="4"/>
      <c r="X5" s="4"/>
      <c r="Y5" s="4"/>
      <c r="Z5" s="4"/>
      <c r="AA5" s="4"/>
      <c r="AB5" s="4"/>
      <c r="AC5" s="4"/>
      <c r="AD5" s="4"/>
      <c r="AE5" s="5"/>
    </row>
    <row r="6" spans="1:33" ht="13.5" thickBot="1" x14ac:dyDescent="0.2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"/>
      <c r="P6" s="7"/>
      <c r="Q6" s="7"/>
      <c r="R6" s="7"/>
      <c r="S6" s="7"/>
      <c r="T6" s="7"/>
      <c r="U6" s="7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1:33" ht="13.5" thickBot="1" x14ac:dyDescent="0.25">
      <c r="A7" s="137"/>
      <c r="B7" s="138" t="s">
        <v>4</v>
      </c>
      <c r="C7" s="4"/>
      <c r="D7" s="142" t="s">
        <v>5</v>
      </c>
      <c r="E7" s="146" t="s">
        <v>6</v>
      </c>
      <c r="F7" s="7"/>
      <c r="G7" s="265" t="s">
        <v>7</v>
      </c>
      <c r="H7" s="266"/>
      <c r="I7" s="266"/>
      <c r="J7" s="266"/>
      <c r="K7" s="266"/>
      <c r="L7" s="266"/>
      <c r="M7" s="266"/>
      <c r="N7" s="267"/>
      <c r="O7" s="265" t="s">
        <v>8</v>
      </c>
      <c r="P7" s="267"/>
      <c r="Q7" s="7"/>
      <c r="R7" s="7"/>
      <c r="S7" s="7"/>
      <c r="T7" s="7"/>
      <c r="U7" s="7"/>
      <c r="V7" s="4"/>
      <c r="W7" s="4"/>
      <c r="X7" s="4"/>
      <c r="Y7" s="4"/>
      <c r="Z7" s="4"/>
      <c r="AA7" s="4"/>
      <c r="AB7" s="4"/>
      <c r="AC7" s="4"/>
      <c r="AD7" s="4"/>
      <c r="AE7" s="5"/>
    </row>
    <row r="8" spans="1:33" x14ac:dyDescent="0.2">
      <c r="A8" s="139">
        <v>1</v>
      </c>
      <c r="B8" s="222"/>
      <c r="C8" s="4"/>
      <c r="D8" s="143" t="s">
        <v>9</v>
      </c>
      <c r="E8" s="148" t="str">
        <f>IF(ISBLANK(B10),"",B10)</f>
        <v/>
      </c>
      <c r="F8" s="7"/>
      <c r="G8" s="9" t="s">
        <v>10</v>
      </c>
      <c r="H8" s="248" t="str">
        <f>IF(AA20, D24, "")</f>
        <v/>
      </c>
      <c r="I8" s="249"/>
      <c r="J8" s="249"/>
      <c r="K8" s="249"/>
      <c r="L8" s="249"/>
      <c r="M8" s="249"/>
      <c r="N8" s="250"/>
      <c r="O8" s="248" t="str">
        <f>IF(NOT(EXACT(H8,"")),VLOOKUP(H8,Punkte!$D$20:$G$23,4,FALSE),"")</f>
        <v/>
      </c>
      <c r="P8" s="250"/>
      <c r="Q8" s="7"/>
      <c r="R8" s="7"/>
      <c r="S8" s="7"/>
      <c r="T8" s="7"/>
      <c r="U8" s="7"/>
      <c r="V8" s="4"/>
      <c r="W8" s="4"/>
      <c r="X8" s="4"/>
      <c r="Y8" s="4"/>
      <c r="Z8" s="4"/>
      <c r="AA8" s="4"/>
      <c r="AB8" s="4"/>
      <c r="AC8" s="4"/>
      <c r="AD8" s="4"/>
      <c r="AE8" s="5"/>
    </row>
    <row r="9" spans="1:33" x14ac:dyDescent="0.2">
      <c r="A9" s="140">
        <v>2</v>
      </c>
      <c r="B9" s="223"/>
      <c r="C9" s="4"/>
      <c r="D9" s="144" t="s">
        <v>11</v>
      </c>
      <c r="E9" s="149" t="str">
        <f>IF(ISBLANK(B8),"",B8)</f>
        <v/>
      </c>
      <c r="F9" s="7"/>
      <c r="G9" s="10" t="s">
        <v>12</v>
      </c>
      <c r="H9" s="260" t="str">
        <f>IF(AA20, D25, "")</f>
        <v/>
      </c>
      <c r="I9" s="295"/>
      <c r="J9" s="295"/>
      <c r="K9" s="295"/>
      <c r="L9" s="295"/>
      <c r="M9" s="295"/>
      <c r="N9" s="261"/>
      <c r="O9" s="260" t="str">
        <f>IF(NOT(EXACT(H9,"")),VLOOKUP(H9,Punkte!$D$20:$G$23,4,FALSE),"")</f>
        <v/>
      </c>
      <c r="P9" s="261"/>
      <c r="Q9" s="7"/>
      <c r="R9" s="7"/>
      <c r="S9" s="7"/>
      <c r="T9" s="7"/>
      <c r="U9" s="7"/>
      <c r="V9" s="4"/>
      <c r="W9" s="4"/>
      <c r="X9" s="4"/>
      <c r="Y9" s="4"/>
      <c r="Z9" s="4"/>
      <c r="AA9" s="4"/>
      <c r="AB9" s="4"/>
      <c r="AC9" s="4"/>
      <c r="AD9" s="4"/>
      <c r="AE9" s="5"/>
    </row>
    <row r="10" spans="1:33" x14ac:dyDescent="0.2">
      <c r="A10" s="140">
        <v>3</v>
      </c>
      <c r="B10" s="224"/>
      <c r="C10" s="4"/>
      <c r="D10" s="144" t="s">
        <v>13</v>
      </c>
      <c r="E10" s="150" t="str">
        <f>IF(ISBLANK(B9),"",B9)</f>
        <v/>
      </c>
      <c r="F10" s="7"/>
      <c r="G10" s="10" t="s">
        <v>14</v>
      </c>
      <c r="H10" s="257" t="str">
        <f>IF(AA20, D26, "")</f>
        <v/>
      </c>
      <c r="I10" s="258"/>
      <c r="J10" s="258"/>
      <c r="K10" s="258"/>
      <c r="L10" s="258"/>
      <c r="M10" s="258"/>
      <c r="N10" s="259"/>
      <c r="O10" s="260" t="str">
        <f>IF(NOT(EXACT(H10,"")),VLOOKUP(H10,Punkte!$D$20:$G$23,4,FALSE),"")</f>
        <v/>
      </c>
      <c r="P10" s="261"/>
      <c r="Q10" s="7"/>
      <c r="R10" s="7"/>
      <c r="S10" s="7"/>
      <c r="T10" s="7"/>
      <c r="U10" s="7"/>
      <c r="V10" s="4"/>
      <c r="W10" s="4"/>
      <c r="X10" s="4"/>
      <c r="Y10" s="4"/>
      <c r="Z10" s="4"/>
      <c r="AA10" s="4"/>
      <c r="AB10" s="4"/>
      <c r="AC10" s="4"/>
      <c r="AD10" s="4"/>
      <c r="AE10" s="5"/>
    </row>
    <row r="11" spans="1:33" ht="13.5" thickBot="1" x14ac:dyDescent="0.25">
      <c r="A11" s="141">
        <v>4</v>
      </c>
      <c r="B11" s="225"/>
      <c r="C11" s="4"/>
      <c r="D11" s="145" t="s">
        <v>15</v>
      </c>
      <c r="E11" s="151" t="str">
        <f>IF(ISBLANK(B11),"",B11)</f>
        <v/>
      </c>
      <c r="F11" s="7"/>
      <c r="G11" s="11" t="s">
        <v>16</v>
      </c>
      <c r="H11" s="238" t="str">
        <f>IF(AA20, D27, "")</f>
        <v/>
      </c>
      <c r="I11" s="239"/>
      <c r="J11" s="239"/>
      <c r="K11" s="239"/>
      <c r="L11" s="239"/>
      <c r="M11" s="239"/>
      <c r="N11" s="240"/>
      <c r="O11" s="238" t="str">
        <f>IF(NOT(EXACT(H11,"")),VLOOKUP(H11,Punkte!$D$20:$G$23,4,FALSE),"")</f>
        <v/>
      </c>
      <c r="P11" s="240"/>
      <c r="Q11" s="7"/>
      <c r="R11" s="7"/>
      <c r="S11" s="7"/>
      <c r="T11" s="7"/>
      <c r="U11" s="7"/>
      <c r="V11" s="4"/>
      <c r="W11" s="4"/>
      <c r="X11" s="4"/>
      <c r="Y11" s="4"/>
      <c r="Z11" s="4"/>
      <c r="AA11" s="4"/>
      <c r="AB11" s="4"/>
      <c r="AC11" s="4"/>
      <c r="AD11" s="4"/>
      <c r="AE11" s="5"/>
    </row>
    <row r="12" spans="1:33" ht="13.5" thickBot="1" x14ac:dyDescent="0.25">
      <c r="A12" s="12"/>
      <c r="B12" s="1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31"/>
      <c r="R12" s="31"/>
      <c r="S12" s="31"/>
      <c r="T12" s="7"/>
      <c r="U12" s="7"/>
      <c r="V12" s="4"/>
      <c r="W12" s="4"/>
      <c r="X12" s="4"/>
      <c r="Y12" s="4"/>
      <c r="Z12" s="4"/>
      <c r="AA12" s="4"/>
      <c r="AB12" s="4"/>
      <c r="AC12" s="4"/>
      <c r="AD12" s="4"/>
      <c r="AE12" s="5"/>
    </row>
    <row r="13" spans="1:33" ht="13.5" thickBot="1" x14ac:dyDescent="0.25">
      <c r="A13" s="14" t="s">
        <v>87</v>
      </c>
      <c r="B13" s="279" t="s">
        <v>17</v>
      </c>
      <c r="C13" s="280"/>
      <c r="D13" s="280"/>
      <c r="E13" s="281"/>
      <c r="F13" s="15"/>
      <c r="G13" s="271" t="s">
        <v>18</v>
      </c>
      <c r="H13" s="272"/>
      <c r="I13" s="273"/>
      <c r="J13" s="160"/>
      <c r="K13" s="268" t="s">
        <v>83</v>
      </c>
      <c r="L13" s="269"/>
      <c r="M13" s="270"/>
      <c r="N13" s="160"/>
      <c r="O13" s="268" t="s">
        <v>84</v>
      </c>
      <c r="P13" s="269"/>
      <c r="Q13" s="270"/>
      <c r="R13" s="160"/>
      <c r="S13" s="268" t="s">
        <v>85</v>
      </c>
      <c r="T13" s="269"/>
      <c r="U13" s="270"/>
      <c r="V13" s="160"/>
      <c r="W13" s="271" t="s">
        <v>86</v>
      </c>
      <c r="X13" s="272"/>
      <c r="Y13" s="273"/>
      <c r="Z13" s="161"/>
      <c r="AA13" s="284" t="s">
        <v>20</v>
      </c>
      <c r="AB13" s="285"/>
      <c r="AC13" s="286"/>
      <c r="AD13" s="15"/>
      <c r="AE13" s="14" t="s">
        <v>21</v>
      </c>
      <c r="AF13" s="8"/>
      <c r="AG13" s="8"/>
    </row>
    <row r="14" spans="1:33" x14ac:dyDescent="0.2">
      <c r="A14" s="17">
        <v>1</v>
      </c>
      <c r="B14" s="152" t="str">
        <f>E8</f>
        <v/>
      </c>
      <c r="C14" s="18"/>
      <c r="D14" s="287" t="str">
        <f>E9</f>
        <v/>
      </c>
      <c r="E14" s="288"/>
      <c r="F14" s="19"/>
      <c r="G14" s="162"/>
      <c r="H14" s="163" t="s">
        <v>22</v>
      </c>
      <c r="I14" s="164"/>
      <c r="J14" s="165"/>
      <c r="K14" s="162"/>
      <c r="L14" s="163" t="s">
        <v>22</v>
      </c>
      <c r="M14" s="164"/>
      <c r="N14" s="165"/>
      <c r="O14" s="162"/>
      <c r="P14" s="163" t="s">
        <v>22</v>
      </c>
      <c r="Q14" s="164"/>
      <c r="R14" s="165"/>
      <c r="S14" s="162"/>
      <c r="T14" s="163" t="s">
        <v>22</v>
      </c>
      <c r="U14" s="164"/>
      <c r="V14" s="165"/>
      <c r="W14" s="213">
        <f t="shared" ref="W14:W19" si="0">K14+O14+S14</f>
        <v>0</v>
      </c>
      <c r="X14" s="163" t="s">
        <v>22</v>
      </c>
      <c r="Y14" s="214">
        <f t="shared" ref="Y14:Y19" si="1">M14+Q14+U14</f>
        <v>0</v>
      </c>
      <c r="Z14" s="166"/>
      <c r="AA14" s="167">
        <f t="shared" ref="AA14:AA19" si="2">IF(G14=I14,0,IF(G14=2,2,0))</f>
        <v>0</v>
      </c>
      <c r="AB14" s="168" t="s">
        <v>22</v>
      </c>
      <c r="AC14" s="169">
        <f t="shared" ref="AC14:AC19" si="3">IF(G14=I14,0,IF(I14=2,2,0))</f>
        <v>0</v>
      </c>
      <c r="AD14" s="170"/>
      <c r="AE14" s="171" t="s">
        <v>23</v>
      </c>
      <c r="AF14" s="8"/>
      <c r="AG14" s="8"/>
    </row>
    <row r="15" spans="1:33" x14ac:dyDescent="0.2">
      <c r="A15" s="21">
        <v>2</v>
      </c>
      <c r="B15" s="153" t="str">
        <f>E10</f>
        <v/>
      </c>
      <c r="C15" s="22"/>
      <c r="D15" s="297" t="str">
        <f>E11</f>
        <v/>
      </c>
      <c r="E15" s="298"/>
      <c r="F15" s="23"/>
      <c r="G15" s="172"/>
      <c r="H15" s="173" t="s">
        <v>22</v>
      </c>
      <c r="I15" s="174"/>
      <c r="J15" s="165"/>
      <c r="K15" s="172"/>
      <c r="L15" s="173" t="s">
        <v>22</v>
      </c>
      <c r="M15" s="174"/>
      <c r="N15" s="165"/>
      <c r="O15" s="172"/>
      <c r="P15" s="173" t="s">
        <v>22</v>
      </c>
      <c r="Q15" s="174"/>
      <c r="R15" s="165"/>
      <c r="S15" s="172"/>
      <c r="T15" s="173" t="s">
        <v>22</v>
      </c>
      <c r="U15" s="174"/>
      <c r="V15" s="165"/>
      <c r="W15" s="213">
        <f t="shared" si="0"/>
        <v>0</v>
      </c>
      <c r="X15" s="173" t="s">
        <v>22</v>
      </c>
      <c r="Y15" s="214">
        <f t="shared" si="1"/>
        <v>0</v>
      </c>
      <c r="Z15" s="166"/>
      <c r="AA15" s="175">
        <f t="shared" si="2"/>
        <v>0</v>
      </c>
      <c r="AB15" s="176" t="s">
        <v>22</v>
      </c>
      <c r="AC15" s="177">
        <f t="shared" si="3"/>
        <v>0</v>
      </c>
      <c r="AD15" s="170"/>
      <c r="AE15" s="178" t="s">
        <v>24</v>
      </c>
      <c r="AF15" s="8"/>
      <c r="AG15" s="8"/>
    </row>
    <row r="16" spans="1:33" x14ac:dyDescent="0.2">
      <c r="A16" s="21">
        <v>3</v>
      </c>
      <c r="B16" s="154" t="str">
        <f>E8</f>
        <v/>
      </c>
      <c r="C16" s="22"/>
      <c r="D16" s="289" t="str">
        <f>E10</f>
        <v/>
      </c>
      <c r="E16" s="290"/>
      <c r="F16" s="23"/>
      <c r="G16" s="172"/>
      <c r="H16" s="173" t="s">
        <v>22</v>
      </c>
      <c r="I16" s="174"/>
      <c r="J16" s="165"/>
      <c r="K16" s="172"/>
      <c r="L16" s="173" t="s">
        <v>22</v>
      </c>
      <c r="M16" s="174"/>
      <c r="N16" s="165"/>
      <c r="O16" s="172"/>
      <c r="P16" s="173" t="s">
        <v>22</v>
      </c>
      <c r="Q16" s="174"/>
      <c r="R16" s="165"/>
      <c r="S16" s="172"/>
      <c r="T16" s="173" t="s">
        <v>22</v>
      </c>
      <c r="U16" s="174"/>
      <c r="V16" s="165"/>
      <c r="W16" s="213">
        <f t="shared" si="0"/>
        <v>0</v>
      </c>
      <c r="X16" s="173" t="s">
        <v>22</v>
      </c>
      <c r="Y16" s="214">
        <f t="shared" si="1"/>
        <v>0</v>
      </c>
      <c r="Z16" s="166"/>
      <c r="AA16" s="175">
        <f t="shared" si="2"/>
        <v>0</v>
      </c>
      <c r="AB16" s="176" t="s">
        <v>22</v>
      </c>
      <c r="AC16" s="177">
        <f t="shared" si="3"/>
        <v>0</v>
      </c>
      <c r="AD16" s="170"/>
      <c r="AE16" s="179" t="s">
        <v>25</v>
      </c>
      <c r="AF16" s="8"/>
      <c r="AG16" s="8"/>
    </row>
    <row r="17" spans="1:33" x14ac:dyDescent="0.2">
      <c r="A17" s="21">
        <v>4</v>
      </c>
      <c r="B17" s="155" t="str">
        <f>E9</f>
        <v/>
      </c>
      <c r="C17" s="22"/>
      <c r="D17" s="297" t="str">
        <f>E11</f>
        <v/>
      </c>
      <c r="E17" s="298"/>
      <c r="F17" s="23"/>
      <c r="G17" s="172"/>
      <c r="H17" s="173" t="s">
        <v>22</v>
      </c>
      <c r="I17" s="174"/>
      <c r="J17" s="165"/>
      <c r="K17" s="172"/>
      <c r="L17" s="173" t="s">
        <v>22</v>
      </c>
      <c r="M17" s="174"/>
      <c r="N17" s="165"/>
      <c r="O17" s="172"/>
      <c r="P17" s="173" t="s">
        <v>22</v>
      </c>
      <c r="Q17" s="174"/>
      <c r="R17" s="165"/>
      <c r="S17" s="172"/>
      <c r="T17" s="173" t="s">
        <v>22</v>
      </c>
      <c r="U17" s="174"/>
      <c r="V17" s="165"/>
      <c r="W17" s="213">
        <f t="shared" si="0"/>
        <v>0</v>
      </c>
      <c r="X17" s="173" t="s">
        <v>22</v>
      </c>
      <c r="Y17" s="214">
        <f t="shared" si="1"/>
        <v>0</v>
      </c>
      <c r="Z17" s="166"/>
      <c r="AA17" s="175">
        <f t="shared" si="2"/>
        <v>0</v>
      </c>
      <c r="AB17" s="176" t="s">
        <v>22</v>
      </c>
      <c r="AC17" s="177">
        <f t="shared" si="3"/>
        <v>0</v>
      </c>
      <c r="AD17" s="170"/>
      <c r="AE17" s="180" t="s">
        <v>23</v>
      </c>
      <c r="AF17" s="8"/>
      <c r="AG17" s="8"/>
    </row>
    <row r="18" spans="1:33" x14ac:dyDescent="0.2">
      <c r="A18" s="21">
        <v>5</v>
      </c>
      <c r="B18" s="155" t="str">
        <f>E9</f>
        <v/>
      </c>
      <c r="C18" s="22"/>
      <c r="D18" s="289" t="str">
        <f>E10</f>
        <v/>
      </c>
      <c r="E18" s="290"/>
      <c r="F18" s="23"/>
      <c r="G18" s="172"/>
      <c r="H18" s="173" t="s">
        <v>22</v>
      </c>
      <c r="I18" s="174"/>
      <c r="J18" s="165"/>
      <c r="K18" s="172"/>
      <c r="L18" s="173" t="s">
        <v>22</v>
      </c>
      <c r="M18" s="174"/>
      <c r="N18" s="165"/>
      <c r="O18" s="172"/>
      <c r="P18" s="173" t="s">
        <v>22</v>
      </c>
      <c r="Q18" s="174"/>
      <c r="R18" s="165"/>
      <c r="S18" s="172"/>
      <c r="T18" s="173" t="s">
        <v>22</v>
      </c>
      <c r="U18" s="174"/>
      <c r="V18" s="165"/>
      <c r="W18" s="213">
        <f t="shared" si="0"/>
        <v>0</v>
      </c>
      <c r="X18" s="173" t="s">
        <v>22</v>
      </c>
      <c r="Y18" s="214">
        <f t="shared" si="1"/>
        <v>0</v>
      </c>
      <c r="Z18" s="166"/>
      <c r="AA18" s="175">
        <f t="shared" si="2"/>
        <v>0</v>
      </c>
      <c r="AB18" s="176" t="s">
        <v>22</v>
      </c>
      <c r="AC18" s="177">
        <f t="shared" si="3"/>
        <v>0</v>
      </c>
      <c r="AD18" s="170"/>
      <c r="AE18" s="179" t="s">
        <v>25</v>
      </c>
      <c r="AF18" s="8"/>
      <c r="AG18" s="159"/>
    </row>
    <row r="19" spans="1:33" ht="13.5" thickBot="1" x14ac:dyDescent="0.25">
      <c r="A19" s="26">
        <v>6</v>
      </c>
      <c r="B19" s="158" t="str">
        <f>E8</f>
        <v/>
      </c>
      <c r="C19" s="27"/>
      <c r="D19" s="282" t="str">
        <f>E11</f>
        <v/>
      </c>
      <c r="E19" s="283"/>
      <c r="F19" s="28"/>
      <c r="G19" s="181"/>
      <c r="H19" s="182" t="s">
        <v>22</v>
      </c>
      <c r="I19" s="183"/>
      <c r="J19" s="184"/>
      <c r="K19" s="181"/>
      <c r="L19" s="182" t="s">
        <v>22</v>
      </c>
      <c r="M19" s="183"/>
      <c r="N19" s="184"/>
      <c r="O19" s="181"/>
      <c r="P19" s="182" t="s">
        <v>22</v>
      </c>
      <c r="Q19" s="183"/>
      <c r="R19" s="184"/>
      <c r="S19" s="181"/>
      <c r="T19" s="182" t="s">
        <v>22</v>
      </c>
      <c r="U19" s="183"/>
      <c r="V19" s="184"/>
      <c r="W19" s="215">
        <f t="shared" si="0"/>
        <v>0</v>
      </c>
      <c r="X19" s="182" t="s">
        <v>22</v>
      </c>
      <c r="Y19" s="216">
        <f t="shared" si="1"/>
        <v>0</v>
      </c>
      <c r="Z19" s="185"/>
      <c r="AA19" s="202">
        <f t="shared" si="2"/>
        <v>0</v>
      </c>
      <c r="AB19" s="203" t="s">
        <v>22</v>
      </c>
      <c r="AC19" s="204">
        <f t="shared" si="3"/>
        <v>0</v>
      </c>
      <c r="AD19" s="186"/>
      <c r="AE19" s="187" t="s">
        <v>26</v>
      </c>
      <c r="AF19" s="8"/>
      <c r="AG19" s="159"/>
    </row>
    <row r="20" spans="1:33" hidden="1" x14ac:dyDescent="0.2">
      <c r="A20" s="32"/>
      <c r="B20" s="33"/>
      <c r="C20" s="34"/>
      <c r="D20" s="33"/>
      <c r="E20" s="33"/>
      <c r="F20" s="7"/>
      <c r="G20" s="13"/>
      <c r="H20" s="13"/>
      <c r="I20" s="13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3"/>
      <c r="X20" s="13"/>
      <c r="Y20" s="13"/>
      <c r="Z20" s="13"/>
      <c r="AA20" s="301" t="b">
        <f>AND(AA14+AC14&gt;0,AA15+AC15&gt;0,AA16+AC16&gt;0,AA17+AC17&gt;0,AA18+AC18&gt;0,AA19+AC19&gt;0)</f>
        <v>0</v>
      </c>
      <c r="AB20" s="301"/>
      <c r="AC20" s="301"/>
      <c r="AD20" s="7"/>
      <c r="AE20" s="35"/>
      <c r="AF20" s="8"/>
      <c r="AG20" s="8"/>
    </row>
    <row r="21" spans="1:33" x14ac:dyDescent="0.2">
      <c r="A21" s="6"/>
      <c r="B21" s="4"/>
      <c r="C21" s="4"/>
      <c r="D21" s="4"/>
      <c r="E21" s="4"/>
      <c r="F21" s="4"/>
      <c r="G21" s="4"/>
      <c r="H21" s="4"/>
      <c r="I21" s="4"/>
      <c r="J21" s="4"/>
      <c r="K21" s="7"/>
      <c r="L21" s="4"/>
      <c r="M21" s="7"/>
      <c r="N21" s="7"/>
      <c r="O21" s="7"/>
      <c r="P21" s="7"/>
      <c r="Q21" s="7"/>
      <c r="R21" s="7"/>
      <c r="S21" s="13"/>
      <c r="T21" s="7"/>
      <c r="U21" s="7"/>
      <c r="V21" s="4"/>
      <c r="W21" s="4"/>
      <c r="X21" s="4"/>
      <c r="Y21" s="4"/>
      <c r="Z21" s="4"/>
      <c r="AA21" s="4"/>
      <c r="AB21" s="4"/>
      <c r="AC21" s="4"/>
      <c r="AD21" s="4"/>
      <c r="AE21" s="5"/>
    </row>
    <row r="22" spans="1:33" ht="13.5" thickBot="1" x14ac:dyDescent="0.25">
      <c r="A22" s="6"/>
      <c r="B22" s="4"/>
      <c r="C22" s="4"/>
      <c r="D22" s="4"/>
      <c r="E22" s="13"/>
      <c r="F22" s="13"/>
      <c r="G22" s="4"/>
      <c r="H22" s="4"/>
      <c r="I22" s="4"/>
      <c r="J22" s="4"/>
      <c r="K22" s="4"/>
      <c r="L22" s="4"/>
      <c r="M22" s="4"/>
      <c r="N22" s="4"/>
      <c r="O22" s="7"/>
      <c r="P22" s="7"/>
      <c r="Q22" s="7"/>
      <c r="R22" s="7"/>
      <c r="S22" s="7"/>
      <c r="T22" s="7"/>
      <c r="U22" s="7"/>
      <c r="V22" s="4"/>
      <c r="W22" s="4"/>
      <c r="X22" s="4"/>
      <c r="Y22" s="4"/>
      <c r="Z22" s="4"/>
      <c r="AA22" s="4"/>
      <c r="AB22" s="4"/>
      <c r="AC22" s="4"/>
      <c r="AD22" s="4"/>
      <c r="AE22" s="5"/>
    </row>
    <row r="23" spans="1:33" ht="13.5" thickBot="1" x14ac:dyDescent="0.25">
      <c r="A23" s="37"/>
      <c r="B23" s="38" t="s">
        <v>27</v>
      </c>
      <c r="C23" s="39"/>
      <c r="D23" s="302" t="s">
        <v>28</v>
      </c>
      <c r="E23" s="303"/>
      <c r="F23" s="40"/>
      <c r="G23" s="304" t="s">
        <v>29</v>
      </c>
      <c r="H23" s="305"/>
      <c r="I23" s="306"/>
      <c r="J23" s="1"/>
      <c r="K23" s="245" t="s">
        <v>19</v>
      </c>
      <c r="L23" s="246"/>
      <c r="M23" s="246"/>
      <c r="N23" s="246"/>
      <c r="O23" s="247"/>
      <c r="P23" s="198"/>
      <c r="Q23" s="304" t="s">
        <v>20</v>
      </c>
      <c r="R23" s="305"/>
      <c r="S23" s="306"/>
      <c r="T23" s="12"/>
      <c r="U23" s="201"/>
      <c r="V23" s="4"/>
      <c r="W23" s="4"/>
      <c r="X23" s="4"/>
      <c r="Y23" s="4"/>
      <c r="Z23" s="4"/>
      <c r="AA23" s="4"/>
      <c r="AB23" s="4"/>
      <c r="AC23" s="4"/>
      <c r="AD23" s="4"/>
      <c r="AE23" s="5"/>
    </row>
    <row r="24" spans="1:33" x14ac:dyDescent="0.2">
      <c r="A24" s="42"/>
      <c r="B24" s="17">
        <v>1</v>
      </c>
      <c r="C24" s="37"/>
      <c r="D24" s="307" t="str">
        <f>IF($AA$20,VLOOKUP($B24,Tabelle!$B$4:$P$7,3,FALSE),"")</f>
        <v/>
      </c>
      <c r="E24" s="308"/>
      <c r="F24" s="20"/>
      <c r="G24" s="188" t="str">
        <f>IF($AA$20,VLOOKUP($B24,Tabelle!$B$4:$P$7,5,FALSE),"")</f>
        <v/>
      </c>
      <c r="H24" s="189" t="s">
        <v>22</v>
      </c>
      <c r="I24" s="190" t="str">
        <f>IF($AA$20,VLOOKUP($B24,Tabelle!$B$4:$P$7,7,FALSE),"")</f>
        <v/>
      </c>
      <c r="J24" s="191"/>
      <c r="K24" s="296" t="str">
        <f>IF($AA$20,VLOOKUP($B24,Tabelle!$B$4:$P$7,9,FALSE),"")</f>
        <v/>
      </c>
      <c r="L24" s="291"/>
      <c r="M24" s="173" t="s">
        <v>22</v>
      </c>
      <c r="N24" s="291" t="str">
        <f>IF($AA$20,VLOOKUP($B24,Tabelle!$B$4:$P$7,11,FALSE),"")</f>
        <v/>
      </c>
      <c r="O24" s="292"/>
      <c r="P24" s="199"/>
      <c r="Q24" s="188" t="str">
        <f>IF($AA$20,VLOOKUP($B24,Tabelle!$B$4:$P$7,13,FALSE),"")</f>
        <v/>
      </c>
      <c r="R24" s="189" t="s">
        <v>22</v>
      </c>
      <c r="S24" s="190" t="str">
        <f>IF($AA$20,VLOOKUP($B24,Tabelle!$B$4:$P$7,15,FALSE),"")</f>
        <v/>
      </c>
      <c r="T24" s="12"/>
      <c r="U24" s="13"/>
      <c r="V24" s="4"/>
      <c r="W24" s="4"/>
      <c r="X24" s="4"/>
      <c r="Y24" s="4"/>
      <c r="Z24" s="4"/>
      <c r="AA24" s="4"/>
      <c r="AB24" s="4"/>
      <c r="AC24" s="4"/>
      <c r="AD24" s="4"/>
      <c r="AE24" s="5"/>
    </row>
    <row r="25" spans="1:33" x14ac:dyDescent="0.2">
      <c r="A25" s="42"/>
      <c r="B25" s="17">
        <v>2</v>
      </c>
      <c r="C25" s="42"/>
      <c r="D25" s="293" t="str">
        <f>IF($AA$20,VLOOKUP($B25,Tabelle!$B$4:$P$7,3,FALSE),"")</f>
        <v/>
      </c>
      <c r="E25" s="294"/>
      <c r="F25" s="20"/>
      <c r="G25" s="192" t="str">
        <f>IF($AA$20,VLOOKUP($B25,Tabelle!$B$4:$P$7,5,FALSE),"")</f>
        <v/>
      </c>
      <c r="H25" s="189" t="s">
        <v>22</v>
      </c>
      <c r="I25" s="193" t="str">
        <f>IF($AA$20,VLOOKUP($B25,Tabelle!$B$4:$P$7,7,FALSE),"")</f>
        <v/>
      </c>
      <c r="J25" s="191"/>
      <c r="K25" s="296" t="str">
        <f>IF($AA$20,VLOOKUP($B25,Tabelle!$B$4:$P$7,9,FALSE),"")</f>
        <v/>
      </c>
      <c r="L25" s="291"/>
      <c r="M25" s="173" t="s">
        <v>22</v>
      </c>
      <c r="N25" s="291" t="str">
        <f>IF($AA$20,VLOOKUP($B25,Tabelle!$B$4:$P$7,11,FALSE),"")</f>
        <v/>
      </c>
      <c r="O25" s="292"/>
      <c r="P25" s="199"/>
      <c r="Q25" s="192" t="str">
        <f>IF($AA$20,VLOOKUP($B25,Tabelle!$B$4:$P$7,13,FALSE),"")</f>
        <v/>
      </c>
      <c r="R25" s="189" t="s">
        <v>22</v>
      </c>
      <c r="S25" s="193" t="str">
        <f>IF($AA$20,VLOOKUP($B25,Tabelle!$B$4:$P$7,15,FALSE),"")</f>
        <v/>
      </c>
      <c r="T25" s="12"/>
      <c r="U25" s="13"/>
      <c r="V25" s="4"/>
      <c r="W25" s="4"/>
      <c r="X25" s="4"/>
      <c r="Y25" s="4"/>
      <c r="Z25" s="4"/>
      <c r="AA25" s="4"/>
      <c r="AB25" s="4"/>
      <c r="AC25" s="4"/>
      <c r="AD25" s="4"/>
      <c r="AE25" s="5"/>
    </row>
    <row r="26" spans="1:33" x14ac:dyDescent="0.2">
      <c r="A26" s="42"/>
      <c r="B26" s="17">
        <v>3</v>
      </c>
      <c r="C26" s="42"/>
      <c r="D26" s="293" t="str">
        <f>IF($AA$20,VLOOKUP($B26,Tabelle!$B$4:$P$7,3,FALSE),"")</f>
        <v/>
      </c>
      <c r="E26" s="294"/>
      <c r="F26" s="20"/>
      <c r="G26" s="192" t="str">
        <f>IF($AA$20,VLOOKUP($B26,Tabelle!$B$4:$P$7,5,FALSE),"")</f>
        <v/>
      </c>
      <c r="H26" s="189" t="s">
        <v>22</v>
      </c>
      <c r="I26" s="193" t="str">
        <f>IF($AA$20,VLOOKUP($B26,Tabelle!$B$4:$P$7,7,FALSE),"")</f>
        <v/>
      </c>
      <c r="J26" s="191"/>
      <c r="K26" s="296" t="str">
        <f>IF($AA$20,VLOOKUP($B26,Tabelle!$B$4:$P$7,9,FALSE),"")</f>
        <v/>
      </c>
      <c r="L26" s="291"/>
      <c r="M26" s="173" t="s">
        <v>22</v>
      </c>
      <c r="N26" s="291" t="str">
        <f>IF($AA$20,VLOOKUP($B26,Tabelle!$B$4:$P$7,11,FALSE),"")</f>
        <v/>
      </c>
      <c r="O26" s="292"/>
      <c r="P26" s="199"/>
      <c r="Q26" s="192" t="str">
        <f>IF($AA$20,VLOOKUP($B26,Tabelle!$B$4:$P$7,13,FALSE),"")</f>
        <v/>
      </c>
      <c r="R26" s="189" t="s">
        <v>22</v>
      </c>
      <c r="S26" s="193" t="str">
        <f>IF($AA$20,VLOOKUP($B26,Tabelle!$B$4:$P$7,15,FALSE),"")</f>
        <v/>
      </c>
      <c r="T26" s="12"/>
      <c r="U26" s="13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1:33" ht="13.5" thickBot="1" x14ac:dyDescent="0.25">
      <c r="A27" s="47"/>
      <c r="B27" s="48">
        <v>4</v>
      </c>
      <c r="C27" s="47"/>
      <c r="D27" s="299" t="str">
        <f>IF($AA$20,VLOOKUP($B27,Tabelle!$B$4:$P$7,3,FALSE),"")</f>
        <v/>
      </c>
      <c r="E27" s="300"/>
      <c r="F27" s="36"/>
      <c r="G27" s="194" t="str">
        <f>IF($AA$20,VLOOKUP($B27,Tabelle!$B$4:$P$7,5,FALSE),"")</f>
        <v/>
      </c>
      <c r="H27" s="195" t="s">
        <v>22</v>
      </c>
      <c r="I27" s="196" t="str">
        <f>IF($AA$20,VLOOKUP($B27,Tabelle!$B$4:$P$7,7,FALSE),"")</f>
        <v/>
      </c>
      <c r="J27" s="197"/>
      <c r="K27" s="243" t="str">
        <f>IF($AA$20,VLOOKUP($B27,Tabelle!$B$4:$P$7,9,FALSE),"")</f>
        <v/>
      </c>
      <c r="L27" s="244"/>
      <c r="M27" s="182" t="s">
        <v>22</v>
      </c>
      <c r="N27" s="244" t="str">
        <f>IF($AA$20,VLOOKUP($B27,Tabelle!$B$4:$P$7,11,FALSE),"")</f>
        <v/>
      </c>
      <c r="O27" s="277"/>
      <c r="P27" s="200"/>
      <c r="Q27" s="194" t="str">
        <f>IF($AA$20,VLOOKUP($B27,Tabelle!$B$4:$P$7,13,FALSE),"")</f>
        <v/>
      </c>
      <c r="R27" s="195" t="s">
        <v>22</v>
      </c>
      <c r="S27" s="196" t="str">
        <f>IF($AA$20,VLOOKUP($B27,Tabelle!$B$4:$P$7,15,FALSE),"")</f>
        <v/>
      </c>
      <c r="T27" s="12"/>
      <c r="U27" s="13"/>
      <c r="V27" s="4"/>
      <c r="W27" s="4"/>
      <c r="X27" s="4"/>
      <c r="Y27" s="4"/>
      <c r="Z27" s="4"/>
      <c r="AA27" s="4"/>
      <c r="AB27" s="4"/>
      <c r="AC27" s="4"/>
      <c r="AD27" s="4"/>
      <c r="AE27" s="5"/>
    </row>
    <row r="28" spans="1:33" ht="13.5" thickBot="1" x14ac:dyDescent="0.25">
      <c r="A28" s="51"/>
      <c r="B28" s="52"/>
      <c r="C28" s="52"/>
      <c r="D28" s="52"/>
      <c r="E28" s="52"/>
      <c r="F28" s="52"/>
      <c r="G28" s="16"/>
      <c r="H28" s="39"/>
      <c r="I28" s="16"/>
      <c r="J28" s="39"/>
      <c r="K28" s="36"/>
      <c r="L28" s="52"/>
      <c r="M28" s="36"/>
      <c r="N28" s="36"/>
      <c r="O28" s="31"/>
      <c r="P28" s="15"/>
      <c r="Q28" s="15"/>
      <c r="R28" s="31"/>
      <c r="S28" s="31"/>
      <c r="T28" s="31"/>
      <c r="U28" s="31"/>
      <c r="V28" s="52"/>
      <c r="W28" s="52"/>
      <c r="X28" s="52"/>
      <c r="Y28" s="52"/>
      <c r="Z28" s="52"/>
      <c r="AA28" s="52"/>
      <c r="AB28" s="52"/>
      <c r="AC28" s="52"/>
      <c r="AD28" s="52"/>
      <c r="AE28" s="211"/>
    </row>
    <row r="29" spans="1:33" x14ac:dyDescent="0.2">
      <c r="G29" s="13"/>
      <c r="I29" s="13"/>
      <c r="K29" s="13"/>
      <c r="M29" s="13"/>
      <c r="N29" s="13"/>
      <c r="O29" s="8"/>
      <c r="P29" s="8"/>
      <c r="Q29" s="278">
        <v>44091</v>
      </c>
      <c r="R29" s="278"/>
      <c r="S29" s="278"/>
      <c r="T29" s="8"/>
      <c r="U29" s="8"/>
    </row>
    <row r="30" spans="1:33" x14ac:dyDescent="0.2">
      <c r="O30" s="8"/>
      <c r="P30" s="8"/>
      <c r="Q30" s="8"/>
      <c r="R30" s="8"/>
      <c r="S30" s="8"/>
      <c r="T30" s="8"/>
      <c r="U30" s="8"/>
    </row>
    <row r="31" spans="1:33" x14ac:dyDescent="0.2">
      <c r="B31" s="274" t="s">
        <v>76</v>
      </c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6"/>
      <c r="S31" s="8"/>
      <c r="T31" s="8"/>
      <c r="U31" s="8"/>
    </row>
    <row r="32" spans="1:33" x14ac:dyDescent="0.2">
      <c r="B32" s="226" t="s">
        <v>88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8"/>
      <c r="S32" s="8"/>
      <c r="T32" s="8"/>
      <c r="U32" s="8"/>
    </row>
    <row r="33" spans="2:21" x14ac:dyDescent="0.2">
      <c r="B33" s="229" t="s">
        <v>77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8"/>
      <c r="S33" s="8"/>
      <c r="T33" s="8"/>
      <c r="U33" s="8"/>
    </row>
    <row r="34" spans="2:21" x14ac:dyDescent="0.2">
      <c r="B34" s="230" t="s">
        <v>78</v>
      </c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2"/>
      <c r="S34" s="8"/>
      <c r="T34" s="8"/>
      <c r="U34" s="8"/>
    </row>
    <row r="35" spans="2:21" x14ac:dyDescent="0.2">
      <c r="O35" s="8"/>
      <c r="P35" s="8"/>
      <c r="Q35" s="8"/>
      <c r="R35" s="8"/>
      <c r="S35" s="8"/>
      <c r="T35" s="8"/>
      <c r="U35" s="8"/>
    </row>
    <row r="36" spans="2:21" x14ac:dyDescent="0.2">
      <c r="O36" s="8"/>
      <c r="P36" s="8"/>
      <c r="Q36" s="8"/>
      <c r="R36" s="8"/>
      <c r="S36" s="8"/>
      <c r="T36" s="8"/>
      <c r="U36" s="8"/>
    </row>
    <row r="37" spans="2:21" x14ac:dyDescent="0.2">
      <c r="O37" s="8"/>
      <c r="P37" s="8"/>
      <c r="Q37" s="8"/>
      <c r="R37" s="8"/>
      <c r="S37" s="8"/>
      <c r="T37" s="8"/>
      <c r="U37" s="8"/>
    </row>
    <row r="38" spans="2:21" x14ac:dyDescent="0.2">
      <c r="O38" s="8"/>
      <c r="P38" s="8"/>
      <c r="Q38" s="8"/>
      <c r="R38" s="8"/>
      <c r="S38" s="8"/>
      <c r="T38" s="8"/>
      <c r="U38" s="8"/>
    </row>
    <row r="39" spans="2:21" x14ac:dyDescent="0.2">
      <c r="O39" s="8"/>
      <c r="P39" s="8"/>
      <c r="Q39" s="8"/>
      <c r="R39" s="8"/>
      <c r="S39" s="8"/>
      <c r="T39" s="8"/>
      <c r="U39" s="8"/>
    </row>
    <row r="40" spans="2:21" x14ac:dyDescent="0.2">
      <c r="O40" s="8"/>
      <c r="P40" s="8"/>
      <c r="Q40" s="8"/>
      <c r="R40" s="8"/>
      <c r="S40" s="8"/>
      <c r="T40" s="8"/>
      <c r="U40" s="8"/>
    </row>
    <row r="41" spans="2:21" x14ac:dyDescent="0.2">
      <c r="O41" s="8"/>
      <c r="P41" s="8"/>
      <c r="Q41" s="8"/>
      <c r="R41" s="8"/>
      <c r="S41" s="8"/>
      <c r="T41" s="8"/>
      <c r="U41" s="8"/>
    </row>
    <row r="42" spans="2:21" x14ac:dyDescent="0.2">
      <c r="O42" s="8"/>
      <c r="P42" s="8"/>
      <c r="Q42" s="8"/>
      <c r="R42" s="8"/>
      <c r="S42" s="8"/>
      <c r="T42" s="8"/>
      <c r="U42" s="8"/>
    </row>
    <row r="43" spans="2:21" x14ac:dyDescent="0.2">
      <c r="O43" s="8"/>
      <c r="P43" s="8"/>
      <c r="Q43" s="8"/>
      <c r="R43" s="8"/>
      <c r="S43" s="8"/>
      <c r="T43" s="8"/>
      <c r="U43" s="8"/>
    </row>
    <row r="44" spans="2:21" x14ac:dyDescent="0.2">
      <c r="O44" s="8"/>
      <c r="P44" s="8"/>
      <c r="Q44" s="8"/>
      <c r="R44" s="8"/>
      <c r="S44" s="8"/>
      <c r="T44" s="8"/>
      <c r="U44" s="8"/>
    </row>
    <row r="45" spans="2:21" x14ac:dyDescent="0.2">
      <c r="O45" s="8"/>
      <c r="P45" s="8"/>
      <c r="Q45" s="8"/>
      <c r="R45" s="8"/>
      <c r="S45" s="8"/>
      <c r="T45" s="8"/>
      <c r="U45" s="8"/>
    </row>
    <row r="46" spans="2:21" x14ac:dyDescent="0.2">
      <c r="O46" s="8"/>
      <c r="P46" s="8"/>
      <c r="Q46" s="8"/>
      <c r="R46" s="8"/>
      <c r="S46" s="8"/>
      <c r="T46" s="8"/>
      <c r="U46" s="8"/>
    </row>
    <row r="47" spans="2:21" x14ac:dyDescent="0.2">
      <c r="O47" s="8"/>
      <c r="P47" s="8"/>
      <c r="Q47" s="8"/>
      <c r="R47" s="8"/>
      <c r="S47" s="8"/>
      <c r="T47" s="8"/>
      <c r="U47" s="8"/>
    </row>
    <row r="48" spans="2:21" x14ac:dyDescent="0.2">
      <c r="O48" s="8"/>
      <c r="P48" s="8"/>
      <c r="Q48" s="8"/>
      <c r="R48" s="8"/>
      <c r="S48" s="8"/>
      <c r="T48" s="8"/>
      <c r="U48" s="8"/>
    </row>
    <row r="49" spans="15:21" x14ac:dyDescent="0.2">
      <c r="O49" s="8"/>
      <c r="P49" s="8"/>
      <c r="Q49" s="8"/>
      <c r="R49" s="8"/>
      <c r="S49" s="8"/>
      <c r="T49" s="8"/>
      <c r="U49" s="8"/>
    </row>
    <row r="50" spans="15:21" x14ac:dyDescent="0.2">
      <c r="O50" s="8"/>
      <c r="P50" s="8"/>
      <c r="Q50" s="8"/>
      <c r="R50" s="8"/>
      <c r="S50" s="8"/>
      <c r="T50" s="8"/>
      <c r="U50" s="8"/>
    </row>
    <row r="51" spans="15:21" x14ac:dyDescent="0.2">
      <c r="O51" s="8"/>
      <c r="P51" s="8"/>
      <c r="Q51" s="8"/>
      <c r="R51" s="8"/>
      <c r="S51" s="8"/>
      <c r="T51" s="8"/>
      <c r="U51" s="8"/>
    </row>
  </sheetData>
  <sheetProtection algorithmName="SHA-512" hashValue="VG8V0hd/xgnOm7FUKEBw4t9iZGKLZIXDeG//eHcT+FW/8hL0hbg2RNCpkFao4bmKtp/hb/lAvqd4Howdr2O9jA==" saltValue="eBSpUJ8KJVCG9dsDkVTGuQ==" spinCount="100000" sheet="1"/>
  <mergeCells count="54">
    <mergeCell ref="D27:E27"/>
    <mergeCell ref="D15:E15"/>
    <mergeCell ref="AA20:AC20"/>
    <mergeCell ref="D23:E23"/>
    <mergeCell ref="G23:I23"/>
    <mergeCell ref="Q23:S23"/>
    <mergeCell ref="D24:E24"/>
    <mergeCell ref="K26:L26"/>
    <mergeCell ref="N24:O24"/>
    <mergeCell ref="N25:O25"/>
    <mergeCell ref="D26:E26"/>
    <mergeCell ref="D18:E18"/>
    <mergeCell ref="D25:E25"/>
    <mergeCell ref="H9:N9"/>
    <mergeCell ref="K24:L24"/>
    <mergeCell ref="K25:L25"/>
    <mergeCell ref="D17:E17"/>
    <mergeCell ref="AA13:AC13"/>
    <mergeCell ref="K13:M13"/>
    <mergeCell ref="O13:Q13"/>
    <mergeCell ref="D14:E14"/>
    <mergeCell ref="D16:E16"/>
    <mergeCell ref="S13:U13"/>
    <mergeCell ref="O9:P9"/>
    <mergeCell ref="O11:P11"/>
    <mergeCell ref="G13:I13"/>
    <mergeCell ref="W13:Y13"/>
    <mergeCell ref="D2:E2"/>
    <mergeCell ref="D3:E3"/>
    <mergeCell ref="G2:K2"/>
    <mergeCell ref="M2:P2"/>
    <mergeCell ref="H10:N10"/>
    <mergeCell ref="O10:P10"/>
    <mergeCell ref="G4:K4"/>
    <mergeCell ref="D4:E4"/>
    <mergeCell ref="G7:N7"/>
    <mergeCell ref="O7:P7"/>
    <mergeCell ref="O8:P8"/>
    <mergeCell ref="B32:R32"/>
    <mergeCell ref="B33:R33"/>
    <mergeCell ref="B34:R34"/>
    <mergeCell ref="G3:K3"/>
    <mergeCell ref="M3:P3"/>
    <mergeCell ref="H11:N11"/>
    <mergeCell ref="M4:P4"/>
    <mergeCell ref="K27:L27"/>
    <mergeCell ref="K23:O23"/>
    <mergeCell ref="H8:N8"/>
    <mergeCell ref="B31:R31"/>
    <mergeCell ref="N27:O27"/>
    <mergeCell ref="Q29:S29"/>
    <mergeCell ref="B13:E13"/>
    <mergeCell ref="D19:E19"/>
    <mergeCell ref="N26:O26"/>
  </mergeCells>
  <dataValidations count="1">
    <dataValidation type="list" allowBlank="1" showInputMessage="1" showErrorMessage="1" sqref="M2:P2" xr:uid="{00000000-0002-0000-0000-000000000000}">
      <formula1>ligen</formula1>
    </dataValidation>
  </dataValidations>
  <pageMargins left="0.59055118110236227" right="0.59055118110236227" top="0.98425196850393704" bottom="0.98425196850393704" header="0.47244094488188981" footer="0.47244094488188981"/>
  <pageSetup paperSize="9" orientation="landscape" horizontalDpi="4294967292" verticalDpi="4294967292" r:id="rId1"/>
  <headerFooter alignWithMargins="0"/>
  <ignoredErrors>
    <ignoredError sqref="AA14:AA19 AC14:AC19 D24:E27 G25:G27 I24:I27 K24:K27 Q24:Q27 S24:S27 E8:E11" emptyCellReference="1"/>
    <ignoredError sqref="W14 Y14:Y19 W15:W1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tt2"/>
  <dimension ref="A1:W15"/>
  <sheetViews>
    <sheetView zoomScale="125" zoomScaleNormal="125" workbookViewId="0">
      <selection activeCell="D5" sqref="D5"/>
    </sheetView>
  </sheetViews>
  <sheetFormatPr baseColWidth="10" defaultColWidth="10.85546875" defaultRowHeight="12.75" x14ac:dyDescent="0.2"/>
  <cols>
    <col min="1" max="1" width="2.42578125" style="3" customWidth="1"/>
    <col min="2" max="2" width="6.7109375" style="3" customWidth="1"/>
    <col min="3" max="3" width="2.140625" style="3" customWidth="1"/>
    <col min="4" max="4" width="15.85546875" style="3" customWidth="1"/>
    <col min="5" max="5" width="2.42578125" style="3" customWidth="1"/>
    <col min="6" max="6" width="4.7109375" style="3" customWidth="1"/>
    <col min="7" max="7" width="2.42578125" style="3" customWidth="1"/>
    <col min="8" max="8" width="4.7109375" style="3" customWidth="1"/>
    <col min="9" max="9" width="2.42578125" style="3" customWidth="1"/>
    <col min="10" max="10" width="4.7109375" style="3" customWidth="1"/>
    <col min="11" max="11" width="2.42578125" style="3" customWidth="1"/>
    <col min="12" max="12" width="4.7109375" style="3" customWidth="1"/>
    <col min="13" max="13" width="2.42578125" style="3" customWidth="1"/>
    <col min="14" max="14" width="5" style="3" customWidth="1"/>
    <col min="15" max="15" width="2.42578125" style="3" customWidth="1"/>
    <col min="16" max="16" width="5" style="3" customWidth="1"/>
    <col min="17" max="17" width="2.7109375" style="3" customWidth="1"/>
    <col min="18" max="19" width="10.85546875" style="3"/>
    <col min="20" max="20" width="0" style="3" hidden="1" customWidth="1"/>
    <col min="21" max="21" width="13.7109375" style="3" hidden="1" customWidth="1"/>
    <col min="22" max="22" width="13.28515625" style="3" hidden="1" customWidth="1"/>
    <col min="23" max="23" width="0" style="3" hidden="1" customWidth="1"/>
    <col min="24" max="16384" width="10.85546875" style="3"/>
  </cols>
  <sheetData>
    <row r="1" spans="1:23" ht="13.5" thickBot="1" x14ac:dyDescent="0.25"/>
    <row r="2" spans="1:23" ht="13.5" thickBot="1" x14ac:dyDescent="0.25">
      <c r="B2" s="309" t="s">
        <v>7</v>
      </c>
      <c r="C2" s="310"/>
      <c r="D2" s="311"/>
    </row>
    <row r="3" spans="1:23" ht="13.5" thickBot="1" x14ac:dyDescent="0.25">
      <c r="A3" s="6"/>
      <c r="B3" s="53" t="s">
        <v>30</v>
      </c>
      <c r="C3" s="54"/>
      <c r="D3" s="312" t="s">
        <v>28</v>
      </c>
      <c r="E3" s="313"/>
      <c r="F3" s="269" t="s">
        <v>29</v>
      </c>
      <c r="G3" s="269"/>
      <c r="H3" s="269"/>
      <c r="I3" s="55"/>
      <c r="J3" s="269" t="s">
        <v>19</v>
      </c>
      <c r="K3" s="269"/>
      <c r="L3" s="270"/>
      <c r="M3" s="16"/>
      <c r="N3" s="268" t="s">
        <v>20</v>
      </c>
      <c r="O3" s="269"/>
      <c r="P3" s="270"/>
      <c r="Q3" s="41"/>
      <c r="R3" s="56" t="s">
        <v>31</v>
      </c>
      <c r="S3" s="57" t="s">
        <v>32</v>
      </c>
      <c r="T3" s="58" t="s">
        <v>33</v>
      </c>
      <c r="U3" s="58" t="s">
        <v>34</v>
      </c>
      <c r="V3" s="58" t="s">
        <v>35</v>
      </c>
      <c r="W3" s="58" t="s">
        <v>36</v>
      </c>
    </row>
    <row r="4" spans="1:23" x14ac:dyDescent="0.2">
      <c r="A4" s="6"/>
      <c r="B4" s="59">
        <f>RANK(W4,$W$4:$W$7,TRUE)</f>
        <v>1</v>
      </c>
      <c r="C4" s="37"/>
      <c r="D4" s="217" t="str">
        <f>SL!E8</f>
        <v/>
      </c>
      <c r="E4" s="60"/>
      <c r="F4" s="207">
        <f>SL!G19+SL!G16+SL!G14</f>
        <v>0</v>
      </c>
      <c r="G4" s="61" t="s">
        <v>22</v>
      </c>
      <c r="H4" s="208">
        <f>SL!I19+SL!I16+SL!I14</f>
        <v>0</v>
      </c>
      <c r="I4" s="62"/>
      <c r="J4" s="207">
        <f>SL!W19+SL!W16+SL!W14</f>
        <v>0</v>
      </c>
      <c r="K4" s="61" t="s">
        <v>22</v>
      </c>
      <c r="L4" s="208">
        <f>SL!Y19+SL!Y16+SL!Y14</f>
        <v>0</v>
      </c>
      <c r="M4" s="62"/>
      <c r="N4" s="43">
        <f>SL!AA14+SL!AA16+SL!AA19</f>
        <v>0</v>
      </c>
      <c r="O4" s="61" t="s">
        <v>22</v>
      </c>
      <c r="P4" s="44">
        <f>SL!AC14+SL!AC16+SL!AC19</f>
        <v>0</v>
      </c>
      <c r="Q4" s="63"/>
      <c r="R4" s="64">
        <f>IF(H4=0,F4*1000,F4/H4)</f>
        <v>0</v>
      </c>
      <c r="S4" s="65">
        <f>IF(L4=0,J4*1000,J4/L4)</f>
        <v>0</v>
      </c>
      <c r="T4" s="59">
        <f>RANK(N4,$N$4:$N$7,FALSE)</f>
        <v>1</v>
      </c>
      <c r="U4" s="59">
        <f>RANK(R4,$R$4:$R$7,FALSE)</f>
        <v>1</v>
      </c>
      <c r="V4" s="59">
        <f>RANK(S4,$S$4:$S$7,FALSE)</f>
        <v>1</v>
      </c>
      <c r="W4" s="66">
        <f>V4+100*U4+100*100*T4</f>
        <v>10101</v>
      </c>
    </row>
    <row r="5" spans="1:23" x14ac:dyDescent="0.2">
      <c r="A5" s="6"/>
      <c r="B5" s="21">
        <f>RANK(W5,$W$4:$W$7,TRUE)</f>
        <v>1</v>
      </c>
      <c r="C5" s="42"/>
      <c r="D5" s="218" t="str">
        <f>SL!E9</f>
        <v/>
      </c>
      <c r="E5" s="67"/>
      <c r="F5" s="205">
        <f>SL!G18+SL!G17+SL!I14</f>
        <v>0</v>
      </c>
      <c r="G5" s="24" t="s">
        <v>22</v>
      </c>
      <c r="H5" s="206">
        <f>SL!I18+SL!I17+SL!G14</f>
        <v>0</v>
      </c>
      <c r="I5" s="25"/>
      <c r="J5" s="205">
        <f>SL!Y14+SL!W17+SL!W18</f>
        <v>0</v>
      </c>
      <c r="K5" s="24" t="s">
        <v>22</v>
      </c>
      <c r="L5" s="206">
        <f>SL!W14+SL!Y17+SL!Y18</f>
        <v>0</v>
      </c>
      <c r="M5" s="25"/>
      <c r="N5" s="45">
        <f>SL!AC14+SL!AA17+SL!AA18</f>
        <v>0</v>
      </c>
      <c r="O5" s="24" t="s">
        <v>22</v>
      </c>
      <c r="P5" s="46">
        <f>SL!AA14+SL!AC17+SL!AC18</f>
        <v>0</v>
      </c>
      <c r="Q5" s="68"/>
      <c r="R5" s="69">
        <f>IF(H5=0,F5*1000,F5/H5)</f>
        <v>0</v>
      </c>
      <c r="S5" s="70">
        <f>IF(L5=0,J5*1000,J5/L5)</f>
        <v>0</v>
      </c>
      <c r="T5" s="21">
        <f>RANK(N5,$N$4:$N$7,FALSE)</f>
        <v>1</v>
      </c>
      <c r="U5" s="21">
        <f>RANK(R5,$R$4:$R$7,FALSE)</f>
        <v>1</v>
      </c>
      <c r="V5" s="21">
        <f>RANK(S5,$S$4:$S$7,FALSE)</f>
        <v>1</v>
      </c>
      <c r="W5" s="71">
        <f>V5+100*U5+100*100*T5</f>
        <v>10101</v>
      </c>
    </row>
    <row r="6" spans="1:23" x14ac:dyDescent="0.2">
      <c r="A6" s="6"/>
      <c r="B6" s="21">
        <f>RANK(W6,$W$4:$W$7,TRUE)</f>
        <v>1</v>
      </c>
      <c r="C6" s="42"/>
      <c r="D6" s="219" t="str">
        <f>SL!E10</f>
        <v/>
      </c>
      <c r="E6" s="67"/>
      <c r="F6" s="205">
        <f>SL!I18+SL!I16+SL!G15</f>
        <v>0</v>
      </c>
      <c r="G6" s="24" t="s">
        <v>22</v>
      </c>
      <c r="H6" s="206">
        <f>SL!G18+SL!G16+SL!I15</f>
        <v>0</v>
      </c>
      <c r="I6" s="25"/>
      <c r="J6" s="205">
        <f>SL!Y18+SL!Y16+SL!W15</f>
        <v>0</v>
      </c>
      <c r="K6" s="24" t="s">
        <v>22</v>
      </c>
      <c r="L6" s="206">
        <f>SL!W18+SL!W16+SL!Y15</f>
        <v>0</v>
      </c>
      <c r="M6" s="25"/>
      <c r="N6" s="45">
        <f>SL!AA15+SL!AC16+SL!AC18</f>
        <v>0</v>
      </c>
      <c r="O6" s="24" t="s">
        <v>22</v>
      </c>
      <c r="P6" s="46">
        <f>SL!AC15+SL!AA16+SL!AA18</f>
        <v>0</v>
      </c>
      <c r="Q6" s="68"/>
      <c r="R6" s="69">
        <f>IF(H6=0,F6*1000,F6/H6)</f>
        <v>0</v>
      </c>
      <c r="S6" s="70">
        <f>IF(L6=0,J6*1000,J6/L6)</f>
        <v>0</v>
      </c>
      <c r="T6" s="21">
        <f>RANK(N6,$N$4:$N$7,FALSE)</f>
        <v>1</v>
      </c>
      <c r="U6" s="21">
        <f>RANK(R6,$R$4:$R$7,FALSE)</f>
        <v>1</v>
      </c>
      <c r="V6" s="21">
        <f>RANK(S6,$S$4:$S$7,FALSE)</f>
        <v>1</v>
      </c>
      <c r="W6" s="71">
        <f>V6+100*U6+100*100*T6</f>
        <v>10101</v>
      </c>
    </row>
    <row r="7" spans="1:23" ht="13.5" thickBot="1" x14ac:dyDescent="0.25">
      <c r="A7" s="6"/>
      <c r="B7" s="26">
        <f>RANK(W7,$W$4:$W$7,TRUE)</f>
        <v>1</v>
      </c>
      <c r="C7" s="47"/>
      <c r="D7" s="220" t="str">
        <f>SL!E11</f>
        <v/>
      </c>
      <c r="E7" s="72"/>
      <c r="F7" s="209">
        <f>SL!I19+SL!I17+SL!I15</f>
        <v>0</v>
      </c>
      <c r="G7" s="29" t="s">
        <v>22</v>
      </c>
      <c r="H7" s="210">
        <f>SL!G19+SL!G17+SL!G15</f>
        <v>0</v>
      </c>
      <c r="I7" s="30"/>
      <c r="J7" s="209">
        <f>SL!Y19+SL!Y17+SL!Y15</f>
        <v>0</v>
      </c>
      <c r="K7" s="29" t="s">
        <v>22</v>
      </c>
      <c r="L7" s="210">
        <f>SL!W19+SL!W17+SL!W15</f>
        <v>0</v>
      </c>
      <c r="M7" s="30"/>
      <c r="N7" s="49">
        <f>SL!AC15+SL!AC17+SL!AC19</f>
        <v>0</v>
      </c>
      <c r="O7" s="29" t="s">
        <v>22</v>
      </c>
      <c r="P7" s="50">
        <f>SL!AA15+SL!AA17+SL!AA19</f>
        <v>0</v>
      </c>
      <c r="Q7" s="73"/>
      <c r="R7" s="74">
        <f>IF(H7=0,F7*1000,F7/H7)</f>
        <v>0</v>
      </c>
      <c r="S7" s="75">
        <f>IF(L7=0,J7*1000,J7/L7)</f>
        <v>0</v>
      </c>
      <c r="T7" s="26">
        <f>RANK(N7,$N$4:$N$7,FALSE)</f>
        <v>1</v>
      </c>
      <c r="U7" s="26">
        <f>RANK(R7,$R$4:$R$7,FALSE)</f>
        <v>1</v>
      </c>
      <c r="V7" s="26">
        <f>RANK(S7,$S$4:$S$7,FALSE)</f>
        <v>1</v>
      </c>
      <c r="W7" s="76">
        <f>V7+100*U7+100*100*T7</f>
        <v>10101</v>
      </c>
    </row>
    <row r="8" spans="1:23" ht="13.5" thickBot="1" x14ac:dyDescent="0.25">
      <c r="F8" s="77">
        <f>SUM(F4:F7)</f>
        <v>0</v>
      </c>
      <c r="G8" s="78"/>
      <c r="H8" s="79">
        <f>SUM(H4:H7)</f>
        <v>0</v>
      </c>
      <c r="J8" s="77">
        <f>SUM(J4:J7)</f>
        <v>0</v>
      </c>
      <c r="K8" s="78"/>
      <c r="L8" s="79">
        <f>SUM(L4:L7)</f>
        <v>0</v>
      </c>
      <c r="N8" s="77">
        <f>SUM(N4:N7)</f>
        <v>0</v>
      </c>
      <c r="O8" s="78"/>
      <c r="P8" s="79">
        <f>SUM(P4:P7)</f>
        <v>0</v>
      </c>
      <c r="S8" s="80">
        <f>Punkte!J31</f>
        <v>44091</v>
      </c>
      <c r="V8" s="81"/>
    </row>
    <row r="10" spans="1:23" x14ac:dyDescent="0.2">
      <c r="B10" s="82" t="s">
        <v>37</v>
      </c>
    </row>
    <row r="11" spans="1:23" x14ac:dyDescent="0.2">
      <c r="B11" s="83" t="s">
        <v>38</v>
      </c>
    </row>
    <row r="12" spans="1:23" x14ac:dyDescent="0.2">
      <c r="B12" s="82" t="s">
        <v>39</v>
      </c>
    </row>
    <row r="13" spans="1:23" x14ac:dyDescent="0.2">
      <c r="B13" s="83" t="s">
        <v>40</v>
      </c>
    </row>
    <row r="14" spans="1:23" x14ac:dyDescent="0.2">
      <c r="B14" s="83" t="s">
        <v>41</v>
      </c>
    </row>
    <row r="15" spans="1:23" x14ac:dyDescent="0.2">
      <c r="B15" s="82" t="s">
        <v>42</v>
      </c>
    </row>
  </sheetData>
  <sheetProtection password="9FD2" sheet="1" objects="1" scenarios="1"/>
  <mergeCells count="5">
    <mergeCell ref="B2:D2"/>
    <mergeCell ref="D3:E3"/>
    <mergeCell ref="F3:H3"/>
    <mergeCell ref="J3:L3"/>
    <mergeCell ref="N3:P3"/>
  </mergeCells>
  <dataValidations count="1">
    <dataValidation allowBlank="1" showInputMessage="1" showErrorMessage="1" error="Bitte eine gültige Platzierung eingeben" sqref="R4:S7" xr:uid="{00000000-0002-0000-0100-000000000000}"/>
  </dataValidations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tt3"/>
  <dimension ref="B2:K63"/>
  <sheetViews>
    <sheetView zoomScale="125" zoomScaleNormal="125" workbookViewId="0">
      <selection activeCell="H31" sqref="H31"/>
    </sheetView>
  </sheetViews>
  <sheetFormatPr baseColWidth="10" defaultRowHeight="12.75" x14ac:dyDescent="0.2"/>
  <cols>
    <col min="1" max="1" width="2.85546875" customWidth="1"/>
    <col min="2" max="3" width="7.140625" style="84" customWidth="1"/>
    <col min="4" max="7" width="10.85546875" style="84" customWidth="1"/>
  </cols>
  <sheetData>
    <row r="2" spans="2:11" hidden="1" x14ac:dyDescent="0.2">
      <c r="D2" s="84" t="s">
        <v>43</v>
      </c>
      <c r="E2" s="84" t="s">
        <v>44</v>
      </c>
      <c r="F2" s="84">
        <v>1</v>
      </c>
      <c r="G2" s="84">
        <v>2</v>
      </c>
      <c r="H2" s="84">
        <v>3</v>
      </c>
      <c r="I2" s="84">
        <v>4</v>
      </c>
      <c r="J2" s="84">
        <v>5</v>
      </c>
      <c r="K2" s="84">
        <v>6</v>
      </c>
    </row>
    <row r="3" spans="2:11" hidden="1" x14ac:dyDescent="0.2">
      <c r="B3" s="85" t="s">
        <v>45</v>
      </c>
      <c r="C3" s="84" t="str">
        <f>SL!M2</f>
        <v>VL</v>
      </c>
      <c r="D3" s="84">
        <f>VLOOKUP($C$3,$B$28:$J$30,2,FALSE)</f>
        <v>0</v>
      </c>
      <c r="E3" s="84">
        <f>VLOOKUP($C$3,$B$28:$J$30,3,FALSE)</f>
        <v>0</v>
      </c>
      <c r="F3" s="84">
        <f>VLOOKUP($C$3,$B$28:$J$30,4,FALSE)</f>
        <v>40</v>
      </c>
      <c r="G3" s="84">
        <f>VLOOKUP($C$3,$B$28:$J$30,5,FALSE)</f>
        <v>32</v>
      </c>
      <c r="H3" s="84">
        <f>VLOOKUP($C$3,$B$28:$J$30,6,FALSE)</f>
        <v>24</v>
      </c>
      <c r="I3" s="84">
        <f>VLOOKUP($C$3,$B$28:$J$30,7,FALSE)</f>
        <v>16</v>
      </c>
      <c r="J3" s="84">
        <f>VLOOKUP($C$3,$B$28:$J$30,8,FALSE)</f>
        <v>8</v>
      </c>
      <c r="K3" s="84">
        <f>VLOOKUP($C$3,$B$28:$J$30,9,FALSE)</f>
        <v>0</v>
      </c>
    </row>
    <row r="4" spans="2:11" hidden="1" x14ac:dyDescent="0.2"/>
    <row r="5" spans="2:11" hidden="1" x14ac:dyDescent="0.2">
      <c r="C5" s="84" t="s">
        <v>46</v>
      </c>
      <c r="D5" s="84" t="s">
        <v>47</v>
      </c>
      <c r="E5" s="84" t="s">
        <v>48</v>
      </c>
      <c r="F5" s="84" t="s">
        <v>49</v>
      </c>
      <c r="G5"/>
    </row>
    <row r="6" spans="2:11" hidden="1" x14ac:dyDescent="0.2">
      <c r="C6" s="84" t="s">
        <v>43</v>
      </c>
      <c r="D6" s="84">
        <f>SL!A14</f>
        <v>1</v>
      </c>
      <c r="E6" s="84" t="str">
        <f>IF(SL!G14=SL!I14,"",IF(SL!G14&gt;SL!I14,SL!B14,SL!D14))</f>
        <v/>
      </c>
      <c r="F6" s="84">
        <f t="shared" ref="F6:F11" si="0">IF(EXACT(C6,D$2),D$3,E$3)</f>
        <v>0</v>
      </c>
      <c r="G6"/>
    </row>
    <row r="7" spans="2:11" hidden="1" x14ac:dyDescent="0.2">
      <c r="C7" s="84" t="s">
        <v>43</v>
      </c>
      <c r="D7" s="84">
        <f>SL!A15</f>
        <v>2</v>
      </c>
      <c r="E7" s="84" t="str">
        <f>IF(SL!G15=SL!I15,"",IF(SL!G15&gt;SL!I15,SL!B15,SL!D15))</f>
        <v/>
      </c>
      <c r="F7" s="84">
        <f t="shared" si="0"/>
        <v>0</v>
      </c>
      <c r="G7"/>
    </row>
    <row r="8" spans="2:11" hidden="1" x14ac:dyDescent="0.2">
      <c r="C8" s="84" t="s">
        <v>43</v>
      </c>
      <c r="D8" s="84">
        <f>SL!A16</f>
        <v>3</v>
      </c>
      <c r="E8" s="84" t="str">
        <f>IF(SL!G16=SL!I16,"",IF(SL!G16&gt;SL!I16,SL!B16,SL!D16))</f>
        <v/>
      </c>
      <c r="F8" s="84">
        <f t="shared" si="0"/>
        <v>0</v>
      </c>
      <c r="G8"/>
    </row>
    <row r="9" spans="2:11" hidden="1" x14ac:dyDescent="0.2">
      <c r="C9" s="84" t="s">
        <v>43</v>
      </c>
      <c r="D9" s="84">
        <f>SL!A17</f>
        <v>4</v>
      </c>
      <c r="E9" s="84" t="str">
        <f>IF(SL!G17=SL!I17,"",IF(SL!G17&gt;SL!I17,SL!B17,SL!D17))</f>
        <v/>
      </c>
      <c r="F9" s="84">
        <f t="shared" si="0"/>
        <v>0</v>
      </c>
      <c r="G9"/>
    </row>
    <row r="10" spans="2:11" hidden="1" x14ac:dyDescent="0.2">
      <c r="C10" s="84" t="s">
        <v>43</v>
      </c>
      <c r="D10" s="84">
        <f>SL!A18</f>
        <v>5</v>
      </c>
      <c r="E10" s="84" t="str">
        <f>IF(SL!G18=SL!I18,"",IF(SL!G18&gt;SL!I18,SL!B18,SL!D18))</f>
        <v/>
      </c>
      <c r="F10" s="84">
        <f t="shared" si="0"/>
        <v>0</v>
      </c>
      <c r="G10"/>
    </row>
    <row r="11" spans="2:11" hidden="1" x14ac:dyDescent="0.2">
      <c r="C11" s="84" t="s">
        <v>43</v>
      </c>
      <c r="D11" s="84">
        <f>SL!A19</f>
        <v>6</v>
      </c>
      <c r="E11" s="84" t="str">
        <f>IF(SL!G19=SL!I19,"",IF(SL!G19&gt;SL!I19,SL!B19,SL!D19))</f>
        <v/>
      </c>
      <c r="F11" s="84">
        <f t="shared" si="0"/>
        <v>0</v>
      </c>
      <c r="G11"/>
    </row>
    <row r="12" spans="2:11" hidden="1" x14ac:dyDescent="0.2"/>
    <row r="13" spans="2:11" hidden="1" x14ac:dyDescent="0.2">
      <c r="C13" s="84" t="s">
        <v>30</v>
      </c>
      <c r="D13" s="84" t="s">
        <v>28</v>
      </c>
    </row>
    <row r="14" spans="2:11" hidden="1" x14ac:dyDescent="0.2">
      <c r="C14" s="84">
        <v>1</v>
      </c>
      <c r="D14" s="84" t="str">
        <f>SL!H8</f>
        <v/>
      </c>
      <c r="E14" s="84">
        <f>F3</f>
        <v>40</v>
      </c>
    </row>
    <row r="15" spans="2:11" hidden="1" x14ac:dyDescent="0.2">
      <c r="C15" s="84">
        <v>2</v>
      </c>
      <c r="D15" s="84" t="str">
        <f>SL!H9</f>
        <v/>
      </c>
      <c r="E15" s="84">
        <f>G3</f>
        <v>32</v>
      </c>
    </row>
    <row r="16" spans="2:11" hidden="1" x14ac:dyDescent="0.2">
      <c r="C16" s="84">
        <v>3</v>
      </c>
      <c r="D16" s="84" t="str">
        <f>SL!H10</f>
        <v/>
      </c>
      <c r="E16" s="84">
        <f>H3</f>
        <v>24</v>
      </c>
    </row>
    <row r="17" spans="2:10" hidden="1" x14ac:dyDescent="0.2">
      <c r="C17" s="84">
        <v>4</v>
      </c>
      <c r="D17" s="84" t="str">
        <f>SL!H11</f>
        <v/>
      </c>
      <c r="E17" s="84">
        <f>I3</f>
        <v>16</v>
      </c>
    </row>
    <row r="18" spans="2:10" hidden="1" x14ac:dyDescent="0.2"/>
    <row r="19" spans="2:10" hidden="1" x14ac:dyDescent="0.2">
      <c r="D19" s="84" t="s">
        <v>28</v>
      </c>
      <c r="E19" s="84" t="s">
        <v>50</v>
      </c>
      <c r="F19" s="84" t="s">
        <v>27</v>
      </c>
      <c r="G19" s="84" t="s">
        <v>51</v>
      </c>
    </row>
    <row r="20" spans="2:10" hidden="1" x14ac:dyDescent="0.2">
      <c r="D20" s="84">
        <f>SL!B8</f>
        <v>0</v>
      </c>
      <c r="E20" s="84">
        <f>SUMIF($E$6:$E$11,$D20,$F$6:$F$11)</f>
        <v>0</v>
      </c>
      <c r="F20" s="84" t="e">
        <f>VLOOKUP(D20,$D$14:$E$17,2,FALSE)</f>
        <v>#N/A</v>
      </c>
      <c r="G20" s="84" t="e">
        <f>E20+F20</f>
        <v>#N/A</v>
      </c>
    </row>
    <row r="21" spans="2:10" hidden="1" x14ac:dyDescent="0.2">
      <c r="D21" s="84">
        <f>SL!B9</f>
        <v>0</v>
      </c>
      <c r="E21" s="84">
        <f>SUMIF($E$6:$E$11,$D21,$F$6:$F$11)</f>
        <v>0</v>
      </c>
      <c r="F21" s="84" t="e">
        <f>VLOOKUP(D21,$D$14:$E$17,2,FALSE)</f>
        <v>#N/A</v>
      </c>
      <c r="G21" s="84" t="e">
        <f>E21+F21</f>
        <v>#N/A</v>
      </c>
    </row>
    <row r="22" spans="2:10" hidden="1" x14ac:dyDescent="0.2">
      <c r="D22" s="84">
        <f>SL!B10</f>
        <v>0</v>
      </c>
      <c r="E22" s="84">
        <f>SUMIF($E$6:$E$11,$D22,$F$6:$F$11)</f>
        <v>0</v>
      </c>
      <c r="F22" s="84" t="e">
        <f>VLOOKUP(D22,$D$14:$E$17,2,FALSE)</f>
        <v>#N/A</v>
      </c>
      <c r="G22" s="84" t="e">
        <f>E22+F22</f>
        <v>#N/A</v>
      </c>
    </row>
    <row r="23" spans="2:10" hidden="1" x14ac:dyDescent="0.2">
      <c r="D23" s="84">
        <f>SL!B11</f>
        <v>0</v>
      </c>
      <c r="E23" s="84">
        <f>SUMIF($E$6:$E$11,$D23,$F$6:$F$11)</f>
        <v>0</v>
      </c>
      <c r="F23" s="84" t="e">
        <f>VLOOKUP(D23,$D$14:$E$17,2,FALSE)</f>
        <v>#N/A</v>
      </c>
      <c r="G23" s="84" t="e">
        <f>E23+F23</f>
        <v>#N/A</v>
      </c>
    </row>
    <row r="24" spans="2:10" hidden="1" x14ac:dyDescent="0.2"/>
    <row r="25" spans="2:10" ht="13.5" thickBot="1" x14ac:dyDescent="0.25"/>
    <row r="26" spans="2:10" ht="13.5" thickBot="1" x14ac:dyDescent="0.25">
      <c r="B26"/>
      <c r="C26" s="320" t="s">
        <v>52</v>
      </c>
      <c r="D26" s="321"/>
      <c r="E26" s="309" t="s">
        <v>53</v>
      </c>
      <c r="F26" s="310"/>
      <c r="G26" s="310"/>
      <c r="H26" s="310"/>
      <c r="I26" s="310"/>
      <c r="J26" s="311"/>
    </row>
    <row r="27" spans="2:10" ht="13.5" thickBot="1" x14ac:dyDescent="0.25">
      <c r="B27"/>
      <c r="C27" s="86" t="s">
        <v>43</v>
      </c>
      <c r="D27" s="87" t="s">
        <v>44</v>
      </c>
      <c r="E27" s="88">
        <v>1</v>
      </c>
      <c r="F27" s="89">
        <v>2</v>
      </c>
      <c r="G27" s="89">
        <v>3</v>
      </c>
      <c r="H27" s="89">
        <v>4</v>
      </c>
      <c r="I27" s="90">
        <v>5</v>
      </c>
      <c r="J27" s="91">
        <v>6</v>
      </c>
    </row>
    <row r="28" spans="2:10" x14ac:dyDescent="0.2">
      <c r="B28" s="92" t="s">
        <v>0</v>
      </c>
      <c r="C28" s="93">
        <v>0</v>
      </c>
      <c r="D28" s="94">
        <v>0</v>
      </c>
      <c r="E28" s="95">
        <v>40</v>
      </c>
      <c r="F28" s="95">
        <v>32</v>
      </c>
      <c r="G28" s="95">
        <v>24</v>
      </c>
      <c r="H28" s="95">
        <v>16</v>
      </c>
      <c r="I28" s="96">
        <v>8</v>
      </c>
      <c r="J28" s="97">
        <v>0</v>
      </c>
    </row>
    <row r="29" spans="2:10" x14ac:dyDescent="0.2">
      <c r="B29" s="98" t="s">
        <v>54</v>
      </c>
      <c r="C29" s="99">
        <v>0</v>
      </c>
      <c r="D29" s="100">
        <v>0</v>
      </c>
      <c r="E29" s="101">
        <v>20</v>
      </c>
      <c r="F29" s="101">
        <v>16</v>
      </c>
      <c r="G29" s="101">
        <v>12</v>
      </c>
      <c r="H29" s="101">
        <v>8</v>
      </c>
      <c r="I29" s="102">
        <v>4</v>
      </c>
      <c r="J29" s="103">
        <v>0</v>
      </c>
    </row>
    <row r="30" spans="2:10" ht="13.5" thickBot="1" x14ac:dyDescent="0.25">
      <c r="B30" s="104" t="s">
        <v>55</v>
      </c>
      <c r="C30" s="105">
        <v>0</v>
      </c>
      <c r="D30" s="106">
        <v>0</v>
      </c>
      <c r="E30" s="107">
        <v>10</v>
      </c>
      <c r="F30" s="108">
        <v>8</v>
      </c>
      <c r="G30" s="108">
        <v>6</v>
      </c>
      <c r="H30" s="108">
        <v>4</v>
      </c>
      <c r="I30" s="109">
        <v>2</v>
      </c>
      <c r="J30" s="110">
        <v>0</v>
      </c>
    </row>
    <row r="31" spans="2:10" x14ac:dyDescent="0.2">
      <c r="J31" s="212">
        <v>44091</v>
      </c>
    </row>
    <row r="33" spans="3:11" ht="23.25" x14ac:dyDescent="0.35">
      <c r="C33" s="147"/>
    </row>
    <row r="34" spans="3:11" ht="13.5" hidden="1" thickBot="1" x14ac:dyDescent="0.25">
      <c r="C34" s="122" t="s">
        <v>71</v>
      </c>
      <c r="D34" s="123" t="s">
        <v>72</v>
      </c>
      <c r="E34" s="317" t="s">
        <v>73</v>
      </c>
      <c r="F34" s="318"/>
      <c r="G34" s="318"/>
      <c r="H34" s="318"/>
      <c r="I34" s="318"/>
      <c r="J34" s="319"/>
    </row>
    <row r="35" spans="3:11" ht="24.95" hidden="1" customHeight="1" x14ac:dyDescent="0.2">
      <c r="C35" s="115" t="s">
        <v>79</v>
      </c>
      <c r="D35" s="116">
        <v>41943</v>
      </c>
      <c r="E35" s="326" t="s">
        <v>80</v>
      </c>
      <c r="F35" s="327"/>
      <c r="G35" s="327"/>
      <c r="H35" s="327"/>
      <c r="I35" s="327"/>
      <c r="J35" s="328"/>
    </row>
    <row r="36" spans="3:11" s="84" customFormat="1" hidden="1" x14ac:dyDescent="0.2">
      <c r="C36" s="125" t="s">
        <v>65</v>
      </c>
      <c r="D36" s="126">
        <v>41930</v>
      </c>
      <c r="E36" s="324" t="s">
        <v>66</v>
      </c>
      <c r="F36" s="324"/>
      <c r="G36" s="324"/>
      <c r="H36" s="324"/>
      <c r="I36" s="324"/>
      <c r="J36" s="325"/>
      <c r="K36"/>
    </row>
    <row r="37" spans="3:11" s="84" customFormat="1" hidden="1" x14ac:dyDescent="0.2">
      <c r="C37" s="117" t="s">
        <v>64</v>
      </c>
      <c r="D37" s="118">
        <v>41930</v>
      </c>
      <c r="E37" s="315" t="s">
        <v>75</v>
      </c>
      <c r="F37" s="315"/>
      <c r="G37" s="315"/>
      <c r="H37" s="315"/>
      <c r="I37" s="315"/>
      <c r="J37" s="316"/>
      <c r="K37"/>
    </row>
    <row r="38" spans="3:11" ht="74.099999999999994" hidden="1" customHeight="1" x14ac:dyDescent="0.2">
      <c r="C38" s="117" t="s">
        <v>63</v>
      </c>
      <c r="D38" s="118">
        <v>41925</v>
      </c>
      <c r="E38" s="314" t="s">
        <v>74</v>
      </c>
      <c r="F38" s="315"/>
      <c r="G38" s="315"/>
      <c r="H38" s="315"/>
      <c r="I38" s="315"/>
      <c r="J38" s="316"/>
    </row>
    <row r="39" spans="3:11" ht="60" hidden="1" customHeight="1" x14ac:dyDescent="0.2">
      <c r="C39" s="117" t="s">
        <v>62</v>
      </c>
      <c r="D39" s="118">
        <v>41923</v>
      </c>
      <c r="E39" s="314" t="s">
        <v>68</v>
      </c>
      <c r="F39" s="315"/>
      <c r="G39" s="315"/>
      <c r="H39" s="315"/>
      <c r="I39" s="315"/>
      <c r="J39" s="316"/>
    </row>
    <row r="40" spans="3:11" hidden="1" x14ac:dyDescent="0.2">
      <c r="C40" s="117" t="s">
        <v>61</v>
      </c>
      <c r="D40" s="119" t="s">
        <v>59</v>
      </c>
      <c r="E40" s="315" t="s">
        <v>69</v>
      </c>
      <c r="F40" s="315"/>
      <c r="G40" s="315"/>
      <c r="H40" s="315"/>
      <c r="I40" s="315"/>
      <c r="J40" s="316"/>
    </row>
    <row r="41" spans="3:11" ht="102" hidden="1" customHeight="1" x14ac:dyDescent="0.2">
      <c r="C41" s="117" t="s">
        <v>60</v>
      </c>
      <c r="D41" s="118">
        <v>41911</v>
      </c>
      <c r="E41" s="314" t="s">
        <v>70</v>
      </c>
      <c r="F41" s="315"/>
      <c r="G41" s="315"/>
      <c r="H41" s="315"/>
      <c r="I41" s="315"/>
      <c r="J41" s="316"/>
    </row>
    <row r="42" spans="3:11" ht="39" hidden="1" customHeight="1" x14ac:dyDescent="0.2">
      <c r="C42" s="117" t="s">
        <v>58</v>
      </c>
      <c r="D42" s="119" t="s">
        <v>59</v>
      </c>
      <c r="E42" s="314" t="s">
        <v>67</v>
      </c>
      <c r="F42" s="315"/>
      <c r="G42" s="315"/>
      <c r="H42" s="315"/>
      <c r="I42" s="315"/>
      <c r="J42" s="316"/>
    </row>
    <row r="43" spans="3:11" ht="13.5" hidden="1" thickBot="1" x14ac:dyDescent="0.25">
      <c r="C43" s="120" t="s">
        <v>56</v>
      </c>
      <c r="D43" s="121">
        <v>41904</v>
      </c>
      <c r="E43" s="322" t="s">
        <v>57</v>
      </c>
      <c r="F43" s="322"/>
      <c r="G43" s="322"/>
      <c r="H43" s="322"/>
      <c r="I43" s="322"/>
      <c r="J43" s="323"/>
    </row>
    <row r="44" spans="3:11" x14ac:dyDescent="0.2">
      <c r="C44" s="113"/>
      <c r="D44" s="114"/>
      <c r="E44" s="124"/>
      <c r="F44" s="124"/>
      <c r="G44" s="124"/>
      <c r="H44" s="124"/>
      <c r="I44" s="124"/>
      <c r="J44" s="124"/>
    </row>
    <row r="45" spans="3:11" x14ac:dyDescent="0.2">
      <c r="C45" s="111"/>
      <c r="E45" s="111"/>
      <c r="F45" s="111"/>
      <c r="G45" s="111"/>
      <c r="H45" s="112"/>
      <c r="I45" s="112"/>
      <c r="J45" s="112"/>
    </row>
    <row r="46" spans="3:11" x14ac:dyDescent="0.2">
      <c r="C46" s="111"/>
    </row>
    <row r="47" spans="3:11" x14ac:dyDescent="0.2">
      <c r="C47" s="111"/>
    </row>
    <row r="48" spans="3:11" x14ac:dyDescent="0.2">
      <c r="C48" s="111"/>
    </row>
    <row r="49" spans="3:3" x14ac:dyDescent="0.2">
      <c r="C49" s="111"/>
    </row>
    <row r="50" spans="3:3" x14ac:dyDescent="0.2">
      <c r="C50" s="111"/>
    </row>
    <row r="51" spans="3:3" x14ac:dyDescent="0.2">
      <c r="C51" s="111"/>
    </row>
    <row r="52" spans="3:3" x14ac:dyDescent="0.2">
      <c r="C52" s="111"/>
    </row>
    <row r="53" spans="3:3" x14ac:dyDescent="0.2">
      <c r="C53" s="111"/>
    </row>
    <row r="54" spans="3:3" x14ac:dyDescent="0.2">
      <c r="C54" s="111"/>
    </row>
    <row r="55" spans="3:3" x14ac:dyDescent="0.2">
      <c r="C55" s="111"/>
    </row>
    <row r="56" spans="3:3" x14ac:dyDescent="0.2">
      <c r="C56" s="111"/>
    </row>
    <row r="57" spans="3:3" x14ac:dyDescent="0.2">
      <c r="C57" s="111"/>
    </row>
    <row r="58" spans="3:3" x14ac:dyDescent="0.2">
      <c r="C58" s="111"/>
    </row>
    <row r="59" spans="3:3" x14ac:dyDescent="0.2">
      <c r="C59" s="111"/>
    </row>
    <row r="60" spans="3:3" x14ac:dyDescent="0.2">
      <c r="C60" s="111"/>
    </row>
    <row r="61" spans="3:3" x14ac:dyDescent="0.2">
      <c r="C61" s="111"/>
    </row>
    <row r="62" spans="3:3" x14ac:dyDescent="0.2">
      <c r="C62" s="111"/>
    </row>
    <row r="63" spans="3:3" x14ac:dyDescent="0.2">
      <c r="C63" s="111"/>
    </row>
  </sheetData>
  <sheetProtection algorithmName="SHA-512" hashValue="D95PJ+SWsV/JMFKj4AwzN3cqTYYMOSB+GLE2OGyx3qJvkML0EjZ1ZzJN11opYNPGq25zFjQTXke0WbUk01BMng==" saltValue="pgJJ8Ue3Zc3D2GJ4BeCy1A==" spinCount="100000" sheet="1" objects="1" scenarios="1"/>
  <mergeCells count="12">
    <mergeCell ref="E43:J43"/>
    <mergeCell ref="E42:J42"/>
    <mergeCell ref="E41:J41"/>
    <mergeCell ref="E36:J36"/>
    <mergeCell ref="E40:J40"/>
    <mergeCell ref="E39:J39"/>
    <mergeCell ref="E38:J38"/>
    <mergeCell ref="E37:J37"/>
    <mergeCell ref="E34:J34"/>
    <mergeCell ref="C26:D26"/>
    <mergeCell ref="E26:J26"/>
    <mergeCell ref="E35:J35"/>
  </mergeCells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  <ignoredErrors>
    <ignoredError sqref="C3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SL</vt:lpstr>
      <vt:lpstr>Tabelle</vt:lpstr>
      <vt:lpstr>Punkte</vt:lpstr>
      <vt:lpstr>SL!Druckbereich</vt:lpstr>
      <vt:lpstr>ligen</vt:lpstr>
      <vt:lpstr>vierer</vt:lpstr>
    </vt:vector>
  </TitlesOfParts>
  <Company>Oracle Deutschland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Müller</dc:creator>
  <cp:lastModifiedBy>Sabrina Stricker</cp:lastModifiedBy>
  <cp:lastPrinted>2016-09-21T16:09:28Z</cp:lastPrinted>
  <dcterms:created xsi:type="dcterms:W3CDTF">2014-10-18T10:57:24Z</dcterms:created>
  <dcterms:modified xsi:type="dcterms:W3CDTF">2020-09-17T07:33:55Z</dcterms:modified>
</cp:coreProperties>
</file>